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tabRatio="603" activeTab="0"/>
  </bookViews>
  <sheets>
    <sheet name="СВОД" sheetId="1" r:id="rId1"/>
  </sheets>
  <definedNames>
    <definedName name="_xlnm.Print_Area" localSheetId="0">'СВОД'!$A$4:$N$190</definedName>
  </definedNames>
  <calcPr fullCalcOnLoad="1"/>
</workbook>
</file>

<file path=xl/sharedStrings.xml><?xml version="1.0" encoding="utf-8"?>
<sst xmlns="http://schemas.openxmlformats.org/spreadsheetml/2006/main" count="350" uniqueCount="203">
  <si>
    <t>Показатели</t>
  </si>
  <si>
    <t>Единица измерения</t>
  </si>
  <si>
    <t>отчет</t>
  </si>
  <si>
    <t>оценка</t>
  </si>
  <si>
    <t>прогноз</t>
  </si>
  <si>
    <t>1. Демографические показатели</t>
  </si>
  <si>
    <t>тыс. человек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</si>
  <si>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</si>
  <si>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</si>
  <si>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</si>
  <si>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</si>
  <si>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</si>
  <si>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</si>
  <si>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</si>
  <si>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</si>
  <si>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</si>
  <si>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</si>
  <si>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</si>
  <si>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</si>
  <si>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</si>
  <si>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</si>
  <si>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 xml:space="preserve">млн. руб. 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</si>
  <si>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</si>
  <si>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</si>
  <si>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</si>
  <si>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</si>
  <si>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 xml:space="preserve">% к предыдущему году </t>
  </si>
  <si>
    <t>Обрабатывающие производства</t>
  </si>
  <si>
    <t>млн. руб.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</si>
  <si>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</si>
  <si>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</si>
  <si>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</si>
  <si>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</si>
  <si>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</si>
  <si>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</si>
  <si>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</si>
  <si>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</si>
  <si>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</si>
  <si>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</si>
  <si>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</si>
  <si>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</si>
  <si>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</si>
  <si>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Индекс тарифов </t>
  </si>
  <si>
    <t>за период с начала года к соотв. периоду предыдущего года,%</t>
  </si>
  <si>
    <t>% декабрь к декабрю предыдущего года</t>
  </si>
  <si>
    <t xml:space="preserve"> в том числе по группам потребителей:</t>
  </si>
  <si>
    <t xml:space="preserve">млн.руб. 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</si>
  <si>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</si>
  <si>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</si>
  <si>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в том числе:</t>
  </si>
  <si>
    <t>%</t>
  </si>
  <si>
    <t>% к предыдущему году в сопоставимых ценах</t>
  </si>
  <si>
    <t>Индекс потребительских цен</t>
  </si>
  <si>
    <t>декабрь к декабрю предыдущего года, %</t>
  </si>
  <si>
    <t>к соответствующему периоду предыдущего года, %</t>
  </si>
  <si>
    <t xml:space="preserve">Оборот розничной торговли </t>
  </si>
  <si>
    <t>Индекс-дефлятор оборота розничной торговли</t>
  </si>
  <si>
    <t xml:space="preserve">Объем платных услуг населению </t>
  </si>
  <si>
    <t>Количество малых предприятий - на конец года</t>
  </si>
  <si>
    <t>тыс. единиц</t>
  </si>
  <si>
    <t>Среднесписочная численность работников (без внешних совместителей) по малым предприятиям</t>
  </si>
  <si>
    <t>Оборот малых предприятий</t>
  </si>
  <si>
    <t>Индекс-дефлятор</t>
  </si>
  <si>
    <t>Объем инвестиций в основной капитал, финансируемых за счет собственных средств организаций</t>
  </si>
  <si>
    <t>из них:</t>
  </si>
  <si>
    <t>Объем инвестиций в основной капитал, финансируемых за счет привлеченных средств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</si>
  <si>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</si>
  <si>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</si>
  <si>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</si>
  <si>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</si>
  <si>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</si>
  <si>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бюджетов субъектов федерации</t>
  </si>
  <si>
    <t>средства внебюджетных фондов</t>
  </si>
  <si>
    <t xml:space="preserve">прочие  </t>
  </si>
  <si>
    <t>млн.руб.</t>
  </si>
  <si>
    <t>Доходы консолидированного бюджета субъекта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</si>
  <si>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</si>
  <si>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</si>
  <si>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</si>
  <si>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</si>
  <si>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</si>
  <si>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</si>
  <si>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</si>
  <si>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</si>
  <si>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</si>
  <si>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</si>
  <si>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</si>
  <si>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</si>
  <si>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</si>
  <si>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</si>
  <si>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</si>
  <si>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</si>
  <si>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</si>
  <si>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</si>
  <si>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</si>
  <si>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</si>
  <si>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</si>
  <si>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</si>
  <si>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 консолидированного бюджета субъекта Российской Федерации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</si>
  <si>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</si>
  <si>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</si>
  <si>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</si>
  <si>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</si>
  <si>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</si>
  <si>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</si>
  <si>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</si>
  <si>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</si>
  <si>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</si>
  <si>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</si>
  <si>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</si>
  <si>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</si>
  <si>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</si>
  <si>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</si>
  <si>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</si>
  <si>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</si>
  <si>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</si>
  <si>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</si>
  <si>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</si>
  <si>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</si>
  <si>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</si>
  <si>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</si>
  <si>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</si>
  <si>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</si>
  <si>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Численность трудовых ресурсов</t>
  </si>
  <si>
    <t>Численность занятых в экономике (среднегодовая)</t>
  </si>
  <si>
    <t>число умерших на 1000 человек населения</t>
  </si>
  <si>
    <t>Коэффициент естественного прироста населения</t>
  </si>
  <si>
    <t>Расходы за счет средств, остающихся в распоряжении организаций</t>
  </si>
  <si>
    <t>Валовой региональный продукт (в основных ценах соответствующих лет) - всего</t>
  </si>
  <si>
    <t>Продукция сельского хозяйства в хозяйствах всех категорий</t>
  </si>
  <si>
    <r>
      <t xml:space="preserve">% к предыдущему году в постоянных </t>
    </r>
    <r>
      <rPr>
        <b/>
        <sz val="10"/>
        <rFont val="Times New Roman"/>
        <family val="1"/>
      </rPr>
      <t>основных</t>
    </r>
    <r>
      <rPr>
        <sz val="10"/>
        <rFont val="Times New Roman"/>
        <family val="1"/>
      </rPr>
      <t xml:space="preserve"> ценах</t>
    </r>
  </si>
  <si>
    <t>Общегосударственные вопросы</t>
  </si>
  <si>
    <t>Основные показатели социально-экономического развития субъекта Российской Федерации на среднесрочный период</t>
  </si>
  <si>
    <t>вариант 1 (консервативный)</t>
  </si>
  <si>
    <t>вариант 2 (базовый)</t>
  </si>
  <si>
    <t>вариант 3  (целевой)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</si>
  <si>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</si>
  <si>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</si>
  <si>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</si>
  <si>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Индекс производства -   Производство пищевых продуктов, включая напитки, и табака</t>
  </si>
  <si>
    <t>Индекс-дефлятор - 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</si>
  <si>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 Текстильное и швейное производство</t>
  </si>
  <si>
    <t>Индекс производства -  : Текстильное и швейное производство</t>
  </si>
  <si>
    <t>Индекс-дефлятор -  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</si>
  <si>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: Обработка древесины и производство изделий из дерева</t>
  </si>
  <si>
    <t>Индекс производства - : Обработка древесины и производство изделий из дерева</t>
  </si>
  <si>
    <t>Индекс-дефлятор - : Обработка древесины и производство изделий из дерева</t>
  </si>
  <si>
    <t>Индекс-дефлятор - 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</si>
  <si>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: Химическое производство</t>
  </si>
  <si>
    <t>Индекс производства -  : Химическое производство</t>
  </si>
  <si>
    <t>Индекс-дефлятор -  : Химическое производство</t>
  </si>
  <si>
    <t>Индекс производства -  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</si>
  <si>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</si>
  <si>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: Металлургическое производство и производство готовых металлических изделий</t>
  </si>
  <si>
    <t>Индекс производства -  : Металлургическое производство и производство готовых металлических изделий</t>
  </si>
  <si>
    <t>Индекс-дефлятор -  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</si>
  <si>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-: Производство электрооборудования, электронного и оптического оборудования</t>
  </si>
  <si>
    <t>Индекс-дефлятор - 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</si>
  <si>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: Производство транспортных средств и оборудования</t>
  </si>
  <si>
    <t>Индекс производства - : Производство транспортных средств и оборудования</t>
  </si>
  <si>
    <t>Индекс потребительских цен в среднем за год</t>
  </si>
  <si>
    <t>Темп роста оборота розничной торговли</t>
  </si>
  <si>
    <t>Объем инвестиций в основной капитал по источникам финансирования:</t>
  </si>
  <si>
    <t>Спасское сельское поселение</t>
  </si>
  <si>
    <t>Индекс производства - Производство электрооборудования, электронного и оптического оборудования</t>
  </si>
  <si>
    <t>2.4. Сельское хозяйство</t>
  </si>
  <si>
    <t>2.5. Строительство</t>
  </si>
  <si>
    <t>4. Малое предпринимательство</t>
  </si>
  <si>
    <t>5. Инвестиции</t>
  </si>
  <si>
    <t>6. Финансы</t>
  </si>
  <si>
    <t>8. Труд и занятость</t>
  </si>
  <si>
    <t xml:space="preserve">Объем выполненных работ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</si>
  <si>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</si>
  <si>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 xml:space="preserve">темп роста </t>
  </si>
  <si>
    <t>Инвестиции в основной капитал</t>
  </si>
  <si>
    <t>2.6. Торговля и услуги населению</t>
  </si>
  <si>
    <t xml:space="preserve">  физическая культура и спорт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</si>
  <si>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</si>
  <si>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</si>
  <si>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</si>
  <si>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</si>
  <si>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Уровень безработицы</t>
  </si>
  <si>
    <t>Уровень зарегистрированной безработицы (на конец года)</t>
  </si>
  <si>
    <t>Общая численность безработных граждан</t>
  </si>
  <si>
    <t>Численность безработных, зарегистрированных в  государственных учреждениях службы занятости населения (на конец года)</t>
  </si>
  <si>
    <t>Фонд заработной платы работников организаций</t>
  </si>
  <si>
    <t>Темп роста фонда заработной платы работников организаций</t>
  </si>
  <si>
    <t>руб/мес</t>
  </si>
  <si>
    <t>% г/г</t>
  </si>
  <si>
    <t>% к раб силе</t>
  </si>
  <si>
    <t>тыс. чел.</t>
  </si>
  <si>
    <t>Объем отгруженных товаров собственного производства, выполненных работ и услуг собственными силами - Подраздел: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</si>
  <si>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</si>
  <si>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: Производство машин и оборудования (без производства оружия и боеприпасов)</t>
  </si>
  <si>
    <t>Индекс производства -  : Производство машин и оборудования (без производства оружия и боеприпасов)</t>
  </si>
  <si>
    <t>Индекс-дефлятор -  : Производство машин и оборудования (без производства оружия и боеприпасов)</t>
  </si>
  <si>
    <t>Индекс-дефлятор -  Подраздел : Производство прочих неметаллических минеральных продуктов</t>
  </si>
  <si>
    <t>Индекс производства -  Подраздел : Производство прочих неметаллических минеральных продуктов</t>
  </si>
  <si>
    <t>Индекс-дефлятор -  Подраздел 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</si>
  <si>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</t>
  </si>
  <si>
    <t>Индекс производства - РАЗДЕЛ : Обрабатывающие производства</t>
  </si>
  <si>
    <t>Индекс-дефлятор - РАЗДЕЛ : Обрабатывающие производства</t>
  </si>
  <si>
    <t>Объем отгруженных товаров собственного производства, выполненных работ и услуг собственными силами -  : Производство пищевых продуктов, включая напитки, и табака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</si>
</sst>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Fill="1" applyBorder="1" applyAlignment="1" applyProtection="1">
      <alignment horizontal="left" vertical="center" wrapText="1" indent="2"/>
      <protection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 indent="3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 indent="1"/>
      <protection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center" wrapText="1" indent="2"/>
      <protection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165" fontId="2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left" vertical="center" wrapText="1" indent="4"/>
      <protection/>
    </xf>
    <xf numFmtId="0" fontId="0" fillId="22" borderId="0" xfId="0" applyFont="1" applyFill="1" applyAlignment="1">
      <alignment/>
    </xf>
    <xf numFmtId="0" fontId="0" fillId="33" borderId="0" xfId="0" applyFont="1" applyFill="1" applyAlignment="1">
      <alignment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165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8" fillId="4" borderId="0" xfId="0" applyFont="1" applyFill="1" applyAlignment="1">
      <alignment/>
    </xf>
    <xf numFmtId="0" fontId="3" fillId="0" borderId="16" xfId="0" applyFont="1" applyFill="1" applyBorder="1" applyAlignment="1" applyProtection="1">
      <alignment horizontal="left" vertical="center" wrapText="1"/>
      <protection/>
    </xf>
    <xf numFmtId="2" fontId="2" fillId="0" borderId="18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 applyProtection="1">
      <alignment horizontal="right"/>
      <protection locked="0"/>
    </xf>
    <xf numFmtId="2" fontId="2" fillId="0" borderId="19" xfId="0" applyNumberFormat="1" applyFont="1" applyFill="1" applyBorder="1" applyAlignment="1" applyProtection="1">
      <alignment horizontal="right"/>
      <protection locked="0"/>
    </xf>
    <xf numFmtId="0" fontId="0" fillId="10" borderId="0" xfId="0" applyFont="1" applyFill="1" applyAlignment="1">
      <alignment/>
    </xf>
    <xf numFmtId="0" fontId="4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165" fontId="2" fillId="0" borderId="15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2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3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3" xfId="0" applyNumberFormat="1" applyFont="1" applyFill="1" applyBorder="1" applyAlignment="1" applyProtection="1">
      <alignment horizontal="center" vertical="top"/>
      <protection locked="0"/>
    </xf>
    <xf numFmtId="165" fontId="2" fillId="0" borderId="15" xfId="0" applyNumberFormat="1" applyFont="1" applyFill="1" applyBorder="1" applyAlignment="1" applyProtection="1">
      <alignment horizontal="center" vertical="top"/>
      <protection locked="0"/>
    </xf>
    <xf numFmtId="165" fontId="2" fillId="0" borderId="10" xfId="0" applyNumberFormat="1" applyFont="1" applyFill="1" applyBorder="1" applyAlignment="1" applyProtection="1">
      <alignment horizontal="center" vertical="top"/>
      <protection locked="0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164" fontId="2" fillId="0" borderId="16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5" fontId="2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"/>
  <sheetViews>
    <sheetView tabSelected="1" zoomScaleSheetLayoutView="80" zoomScalePageLayoutView="0" workbookViewId="0" topLeftCell="A184">
      <selection activeCell="A4" sqref="A4:N190"/>
    </sheetView>
  </sheetViews>
  <sheetFormatPr defaultColWidth="9.140625" defaultRowHeight="12.75"/>
  <cols>
    <col min="1" max="1" width="36.7109375" style="1" customWidth="1"/>
    <col min="2" max="2" width="20.57421875" style="1" customWidth="1"/>
    <col min="3" max="3" width="8.57421875" style="1" customWidth="1"/>
    <col min="4" max="4" width="8.28125" style="37" customWidth="1"/>
    <col min="5" max="5" width="8.140625" style="1" customWidth="1"/>
    <col min="6" max="6" width="10.28125" style="1" customWidth="1"/>
    <col min="7" max="7" width="9.28125" style="1" bestFit="1" customWidth="1"/>
    <col min="8" max="8" width="10.28125" style="1" bestFit="1" customWidth="1"/>
    <col min="9" max="10" width="8.7109375" style="1" customWidth="1"/>
    <col min="11" max="11" width="9.140625" style="1" customWidth="1"/>
    <col min="12" max="12" width="7.7109375" style="1" customWidth="1"/>
    <col min="13" max="13" width="7.57421875" style="1" customWidth="1"/>
    <col min="14" max="14" width="7.28125" style="1" customWidth="1"/>
    <col min="15" max="18" width="9.140625" style="1" hidden="1" customWidth="1"/>
    <col min="19" max="16384" width="9.140625" style="1" customWidth="1"/>
  </cols>
  <sheetData>
    <row r="1" spans="1:18" ht="12.75">
      <c r="A1" s="66" t="s">
        <v>132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3:11" ht="12.75">
      <c r="C2" s="60" t="s">
        <v>163</v>
      </c>
      <c r="D2" s="60"/>
      <c r="E2" s="60"/>
      <c r="F2" s="60"/>
      <c r="G2" s="60"/>
      <c r="H2" s="60"/>
      <c r="I2" s="60"/>
      <c r="J2" s="60"/>
      <c r="K2" s="60"/>
    </row>
    <row r="3" spans="3:4" ht="12.75">
      <c r="C3" s="112"/>
      <c r="D3" s="112"/>
    </row>
    <row r="4" spans="1:14" s="23" customFormat="1" ht="12.75">
      <c r="A4" s="61" t="s">
        <v>0</v>
      </c>
      <c r="B4" s="61" t="s">
        <v>1</v>
      </c>
      <c r="C4" s="68" t="s">
        <v>2</v>
      </c>
      <c r="D4" s="69"/>
      <c r="E4" s="22" t="s">
        <v>3</v>
      </c>
      <c r="F4" s="68" t="s">
        <v>4</v>
      </c>
      <c r="G4" s="70"/>
      <c r="H4" s="70"/>
      <c r="I4" s="70"/>
      <c r="J4" s="70"/>
      <c r="K4" s="70"/>
      <c r="L4" s="70"/>
      <c r="M4" s="70"/>
      <c r="N4" s="69"/>
    </row>
    <row r="5" spans="1:14" s="23" customFormat="1" ht="12.75">
      <c r="A5" s="62"/>
      <c r="B5" s="62"/>
      <c r="C5" s="64">
        <v>2017</v>
      </c>
      <c r="D5" s="61">
        <v>2018</v>
      </c>
      <c r="E5" s="113">
        <v>2019</v>
      </c>
      <c r="F5" s="71">
        <v>2020</v>
      </c>
      <c r="G5" s="72"/>
      <c r="H5" s="73"/>
      <c r="I5" s="68">
        <v>2021</v>
      </c>
      <c r="J5" s="70"/>
      <c r="K5" s="69"/>
      <c r="L5" s="68">
        <v>2022</v>
      </c>
      <c r="M5" s="70"/>
      <c r="N5" s="69"/>
    </row>
    <row r="6" spans="1:14" s="23" customFormat="1" ht="34.5" customHeight="1">
      <c r="A6" s="63"/>
      <c r="B6" s="63"/>
      <c r="C6" s="65"/>
      <c r="D6" s="63"/>
      <c r="E6" s="114"/>
      <c r="F6" s="24" t="s">
        <v>133</v>
      </c>
      <c r="G6" s="24" t="s">
        <v>134</v>
      </c>
      <c r="H6" s="24" t="s">
        <v>135</v>
      </c>
      <c r="I6" s="24" t="s">
        <v>133</v>
      </c>
      <c r="J6" s="24" t="s">
        <v>134</v>
      </c>
      <c r="K6" s="24" t="s">
        <v>135</v>
      </c>
      <c r="L6" s="24" t="s">
        <v>133</v>
      </c>
      <c r="M6" s="24" t="s">
        <v>134</v>
      </c>
      <c r="N6" s="24" t="s">
        <v>135</v>
      </c>
    </row>
    <row r="7" spans="1:14" ht="12.75">
      <c r="A7" s="45" t="s">
        <v>5</v>
      </c>
      <c r="B7" s="20"/>
      <c r="C7" s="19"/>
      <c r="D7" s="46"/>
      <c r="E7" s="47"/>
      <c r="F7" s="47"/>
      <c r="G7" s="46"/>
      <c r="H7" s="47"/>
      <c r="I7" s="47"/>
      <c r="J7" s="48"/>
      <c r="K7" s="52"/>
      <c r="L7" s="48"/>
      <c r="M7" s="53"/>
      <c r="N7" s="49"/>
    </row>
    <row r="8" spans="1:14" ht="26.25">
      <c r="A8" s="11" t="s">
        <v>136</v>
      </c>
      <c r="B8" s="3" t="s">
        <v>6</v>
      </c>
      <c r="C8" s="5">
        <v>9.93</v>
      </c>
      <c r="D8" s="5">
        <v>9.93</v>
      </c>
      <c r="E8" s="6">
        <v>9.92</v>
      </c>
      <c r="F8" s="5">
        <v>9.7</v>
      </c>
      <c r="G8" s="7">
        <v>9.87</v>
      </c>
      <c r="H8" s="6">
        <v>9.91</v>
      </c>
      <c r="I8" s="5">
        <v>9.71</v>
      </c>
      <c r="J8" s="7">
        <v>9.88</v>
      </c>
      <c r="K8" s="6">
        <v>9.9</v>
      </c>
      <c r="L8" s="5">
        <v>9.78</v>
      </c>
      <c r="M8" s="7">
        <v>9.8</v>
      </c>
      <c r="N8" s="7">
        <v>9.88</v>
      </c>
    </row>
    <row r="9" spans="1:14" ht="26.25">
      <c r="A9" s="12" t="s">
        <v>137</v>
      </c>
      <c r="B9" s="3" t="s">
        <v>6</v>
      </c>
      <c r="C9" s="5">
        <v>4.6</v>
      </c>
      <c r="D9" s="5">
        <v>4.7</v>
      </c>
      <c r="E9" s="6">
        <v>4.8</v>
      </c>
      <c r="F9" s="5">
        <v>4.5</v>
      </c>
      <c r="G9" s="7">
        <v>4.6</v>
      </c>
      <c r="H9" s="6">
        <v>4.8</v>
      </c>
      <c r="I9" s="5">
        <v>4.6</v>
      </c>
      <c r="J9" s="7">
        <v>4.7</v>
      </c>
      <c r="K9" s="6">
        <v>4.8</v>
      </c>
      <c r="L9" s="5">
        <v>4.5</v>
      </c>
      <c r="M9" s="7">
        <v>4.6</v>
      </c>
      <c r="N9" s="7">
        <v>4.8</v>
      </c>
    </row>
    <row r="10" spans="1:14" ht="26.25">
      <c r="A10" s="12" t="s">
        <v>138</v>
      </c>
      <c r="B10" s="3" t="s">
        <v>6</v>
      </c>
      <c r="C10" s="5">
        <v>2.45</v>
      </c>
      <c r="D10" s="5">
        <v>2.46</v>
      </c>
      <c r="E10" s="6">
        <v>2.46</v>
      </c>
      <c r="F10" s="5">
        <v>2.4</v>
      </c>
      <c r="G10" s="7">
        <v>2.45</v>
      </c>
      <c r="H10" s="6">
        <v>2.46</v>
      </c>
      <c r="I10" s="5">
        <v>2.4</v>
      </c>
      <c r="J10" s="7">
        <v>2.45</v>
      </c>
      <c r="K10" s="6">
        <v>2.46</v>
      </c>
      <c r="L10" s="5">
        <v>2.45</v>
      </c>
      <c r="M10" s="7">
        <v>2.5</v>
      </c>
      <c r="N10" s="5">
        <v>2.47</v>
      </c>
    </row>
    <row r="11" spans="1:14" ht="27.75" customHeight="1">
      <c r="A11" s="11" t="s">
        <v>8</v>
      </c>
      <c r="B11" s="3" t="s">
        <v>9</v>
      </c>
      <c r="C11" s="5">
        <v>67.35</v>
      </c>
      <c r="D11" s="5">
        <v>67.35</v>
      </c>
      <c r="E11" s="6">
        <v>67.41</v>
      </c>
      <c r="F11" s="5">
        <v>67.35</v>
      </c>
      <c r="G11" s="7">
        <v>67.42</v>
      </c>
      <c r="H11" s="6">
        <v>67.48</v>
      </c>
      <c r="I11" s="5">
        <v>67.36</v>
      </c>
      <c r="J11" s="7">
        <v>67.38</v>
      </c>
      <c r="K11" s="6">
        <v>67.51</v>
      </c>
      <c r="L11" s="5">
        <v>67.4</v>
      </c>
      <c r="M11" s="7">
        <v>67.41</v>
      </c>
      <c r="N11" s="7">
        <v>67.44</v>
      </c>
    </row>
    <row r="12" spans="1:14" ht="26.25">
      <c r="A12" s="11" t="s">
        <v>10</v>
      </c>
      <c r="B12" s="3" t="s">
        <v>11</v>
      </c>
      <c r="C12" s="4">
        <v>10.1</v>
      </c>
      <c r="D12" s="4">
        <v>10.1</v>
      </c>
      <c r="E12" s="9">
        <v>10.15</v>
      </c>
      <c r="F12" s="57">
        <v>10.2</v>
      </c>
      <c r="G12" s="57">
        <v>10.3</v>
      </c>
      <c r="H12" s="57">
        <v>10.4</v>
      </c>
      <c r="I12" s="57">
        <v>10.3</v>
      </c>
      <c r="J12" s="57">
        <v>10.4</v>
      </c>
      <c r="K12" s="57">
        <v>10.5</v>
      </c>
      <c r="L12" s="57">
        <v>10.4</v>
      </c>
      <c r="M12" s="57">
        <v>10.5</v>
      </c>
      <c r="N12" s="57">
        <v>10.6</v>
      </c>
    </row>
    <row r="13" spans="1:14" ht="26.25">
      <c r="A13" s="11" t="s">
        <v>12</v>
      </c>
      <c r="B13" s="3" t="s">
        <v>125</v>
      </c>
      <c r="C13" s="5">
        <v>16.7</v>
      </c>
      <c r="D13" s="5">
        <v>16.5</v>
      </c>
      <c r="E13" s="6">
        <v>16.3</v>
      </c>
      <c r="F13" s="5">
        <v>16.3</v>
      </c>
      <c r="G13" s="7">
        <v>16.2</v>
      </c>
      <c r="H13" s="6">
        <v>15.4</v>
      </c>
      <c r="I13" s="5">
        <v>16</v>
      </c>
      <c r="J13" s="7">
        <v>15.9</v>
      </c>
      <c r="K13" s="6">
        <v>15.3</v>
      </c>
      <c r="L13" s="5">
        <v>15.8</v>
      </c>
      <c r="M13" s="7">
        <v>15.7</v>
      </c>
      <c r="N13" s="7">
        <v>15.3</v>
      </c>
    </row>
    <row r="14" spans="1:17" s="54" customFormat="1" ht="26.25">
      <c r="A14" s="11" t="s">
        <v>126</v>
      </c>
      <c r="B14" s="3" t="s">
        <v>13</v>
      </c>
      <c r="C14" s="57">
        <v>-3</v>
      </c>
      <c r="D14" s="57">
        <v>-3.5</v>
      </c>
      <c r="E14" s="57">
        <v>-3</v>
      </c>
      <c r="F14" s="57">
        <v>-2.8</v>
      </c>
      <c r="G14" s="57">
        <v>-2.6</v>
      </c>
      <c r="H14" s="57">
        <v>-2.4</v>
      </c>
      <c r="I14" s="57">
        <v>-2.6</v>
      </c>
      <c r="J14" s="57">
        <v>-2.4</v>
      </c>
      <c r="K14" s="57">
        <v>-2.2</v>
      </c>
      <c r="L14" s="57">
        <v>-2.4</v>
      </c>
      <c r="M14" s="57">
        <v>-2.2</v>
      </c>
      <c r="N14" s="57">
        <v>-2</v>
      </c>
      <c r="O14" s="1"/>
      <c r="P14" s="1"/>
      <c r="Q14" s="1"/>
    </row>
    <row r="15" spans="1:17" s="54" customFormat="1" ht="26.25">
      <c r="A15" s="11" t="s">
        <v>14</v>
      </c>
      <c r="B15" s="3" t="s">
        <v>15</v>
      </c>
      <c r="C15" s="5">
        <v>-1</v>
      </c>
      <c r="D15" s="5">
        <v>-1</v>
      </c>
      <c r="E15" s="6">
        <v>-0.7</v>
      </c>
      <c r="F15" s="5">
        <v>-1</v>
      </c>
      <c r="G15" s="7">
        <v>-1</v>
      </c>
      <c r="H15" s="6">
        <v>-0.4</v>
      </c>
      <c r="I15" s="5">
        <v>-0.5</v>
      </c>
      <c r="J15" s="7">
        <v>-0.5</v>
      </c>
      <c r="K15" s="6">
        <v>-0.1</v>
      </c>
      <c r="L15" s="5">
        <v>-0.3</v>
      </c>
      <c r="M15" s="7">
        <v>-0.3</v>
      </c>
      <c r="N15" s="7">
        <v>-0.1</v>
      </c>
      <c r="O15" s="1"/>
      <c r="P15" s="1"/>
      <c r="Q15" s="1"/>
    </row>
    <row r="16" spans="1:17" s="42" customFormat="1" ht="12.75">
      <c r="A16" s="2" t="s">
        <v>16</v>
      </c>
      <c r="B16" s="3"/>
      <c r="C16" s="13"/>
      <c r="D16" s="5"/>
      <c r="E16" s="6"/>
      <c r="F16" s="5"/>
      <c r="G16" s="7"/>
      <c r="H16" s="6"/>
      <c r="I16" s="5"/>
      <c r="J16" s="7"/>
      <c r="K16" s="6"/>
      <c r="L16" s="5"/>
      <c r="M16" s="7"/>
      <c r="N16" s="7"/>
      <c r="O16" s="1"/>
      <c r="P16" s="1"/>
      <c r="Q16" s="1"/>
    </row>
    <row r="17" spans="1:14" ht="12.75">
      <c r="A17" s="8" t="s">
        <v>17</v>
      </c>
      <c r="B17" s="3"/>
      <c r="C17" s="34"/>
      <c r="D17" s="4"/>
      <c r="E17" s="9"/>
      <c r="F17" s="5"/>
      <c r="G17" s="10"/>
      <c r="H17" s="9"/>
      <c r="I17" s="5"/>
      <c r="J17" s="10"/>
      <c r="K17" s="9"/>
      <c r="L17" s="5"/>
      <c r="M17" s="10"/>
      <c r="N17" s="10"/>
    </row>
    <row r="18" spans="1:14" ht="26.25">
      <c r="A18" s="11" t="s">
        <v>18</v>
      </c>
      <c r="B18" s="3" t="s">
        <v>19</v>
      </c>
      <c r="C18" s="13">
        <f>C26+C61+C83++C87+C93+C96</f>
        <v>932.2500000000001</v>
      </c>
      <c r="D18" s="5">
        <f>D26+D61+D83++D87+D93+D96</f>
        <v>721.9</v>
      </c>
      <c r="E18" s="6">
        <f>E26+E61+E83++E87+E93+E96</f>
        <v>770</v>
      </c>
      <c r="F18" s="5">
        <f>F26+F61+F83++F87+F93+F96</f>
        <v>770.2</v>
      </c>
      <c r="G18" s="7">
        <f>G26+G61+G83++G87+G93+G96</f>
        <v>792.1999999999999</v>
      </c>
      <c r="H18" s="5">
        <f>H26+H61+H83++H87+H93+H96</f>
        <v>830.8999999999999</v>
      </c>
      <c r="I18" s="13">
        <f>I26+I61+I83++I87+I93+I96</f>
        <v>791.1999999999999</v>
      </c>
      <c r="J18" s="5">
        <f>J26+J61+J83++J87+J93+J96</f>
        <v>818.3999999999999</v>
      </c>
      <c r="K18" s="13">
        <f>K26+K61+K83++K87+K93+K96</f>
        <v>849.2</v>
      </c>
      <c r="L18" s="5">
        <f>L26+L61+L83++L87+L93+L96</f>
        <v>817.0999999999999</v>
      </c>
      <c r="M18" s="7">
        <f>M26+M61+M83++M87+M93+M96</f>
        <v>847.3</v>
      </c>
      <c r="N18" s="5">
        <f>N26+N61+N83++N87+N93+N96</f>
        <v>879.1</v>
      </c>
    </row>
    <row r="19" spans="1:14" ht="12.75">
      <c r="A19" s="8" t="s">
        <v>20</v>
      </c>
      <c r="B19" s="3"/>
      <c r="C19" s="34"/>
      <c r="D19" s="4"/>
      <c r="E19" s="9"/>
      <c r="F19" s="5"/>
      <c r="G19" s="10"/>
      <c r="H19" s="9"/>
      <c r="I19" s="5"/>
      <c r="J19" s="10"/>
      <c r="K19" s="9"/>
      <c r="L19" s="5"/>
      <c r="M19" s="10"/>
      <c r="N19" s="10"/>
    </row>
    <row r="20" spans="1:14" ht="39">
      <c r="A20" s="11" t="s">
        <v>128</v>
      </c>
      <c r="B20" s="3" t="s">
        <v>21</v>
      </c>
      <c r="C20" s="13"/>
      <c r="D20" s="5"/>
      <c r="E20" s="6"/>
      <c r="F20" s="5"/>
      <c r="G20" s="7"/>
      <c r="H20" s="6"/>
      <c r="I20" s="5"/>
      <c r="J20" s="7"/>
      <c r="K20" s="6"/>
      <c r="L20" s="5"/>
      <c r="M20" s="7"/>
      <c r="N20" s="7"/>
    </row>
    <row r="21" spans="1:14" ht="39">
      <c r="A21" s="11" t="s">
        <v>22</v>
      </c>
      <c r="B21" s="3" t="s">
        <v>130</v>
      </c>
      <c r="C21" s="34"/>
      <c r="D21" s="4"/>
      <c r="E21" s="9"/>
      <c r="F21" s="5"/>
      <c r="G21" s="10"/>
      <c r="H21" s="9"/>
      <c r="I21" s="5"/>
      <c r="J21" s="10"/>
      <c r="K21" s="9"/>
      <c r="L21" s="5"/>
      <c r="M21" s="10"/>
      <c r="N21" s="10"/>
    </row>
    <row r="22" spans="1:14" ht="26.25">
      <c r="A22" s="11" t="s">
        <v>23</v>
      </c>
      <c r="B22" s="3" t="s">
        <v>7</v>
      </c>
      <c r="C22" s="13"/>
      <c r="D22" s="5"/>
      <c r="E22" s="6"/>
      <c r="F22" s="5"/>
      <c r="G22" s="7"/>
      <c r="H22" s="6"/>
      <c r="I22" s="5"/>
      <c r="J22" s="7"/>
      <c r="K22" s="6"/>
      <c r="L22" s="5"/>
      <c r="M22" s="7"/>
      <c r="N22" s="7"/>
    </row>
    <row r="23" spans="1:14" ht="12.75">
      <c r="A23" s="8" t="s">
        <v>24</v>
      </c>
      <c r="B23" s="3"/>
      <c r="C23" s="34"/>
      <c r="D23" s="4"/>
      <c r="E23" s="9"/>
      <c r="F23" s="5"/>
      <c r="G23" s="10"/>
      <c r="H23" s="9"/>
      <c r="I23" s="5"/>
      <c r="J23" s="10"/>
      <c r="K23" s="9"/>
      <c r="L23" s="5"/>
      <c r="M23" s="10"/>
      <c r="N23" s="10"/>
    </row>
    <row r="24" spans="1:17" s="54" customFormat="1" ht="12.75">
      <c r="A24" s="12" t="s">
        <v>25</v>
      </c>
      <c r="B24" s="3" t="s">
        <v>26</v>
      </c>
      <c r="C24" s="13">
        <f>C27</f>
        <v>107.5</v>
      </c>
      <c r="D24" s="5">
        <f>D27</f>
        <v>211.63588821702893</v>
      </c>
      <c r="E24" s="5">
        <f aca="true" t="shared" si="0" ref="E24:N24">E27</f>
        <v>102.59413103014998</v>
      </c>
      <c r="F24" s="6">
        <f t="shared" si="0"/>
        <v>92.41987929062108</v>
      </c>
      <c r="G24" s="5">
        <f t="shared" si="0"/>
        <v>101.63758974415491</v>
      </c>
      <c r="H24" s="13">
        <f t="shared" si="0"/>
        <v>98.25634695155712</v>
      </c>
      <c r="I24" s="5">
        <f t="shared" si="0"/>
        <v>101.2</v>
      </c>
      <c r="J24" s="7">
        <f t="shared" si="0"/>
        <v>102.4</v>
      </c>
      <c r="K24" s="13">
        <f t="shared" si="0"/>
        <v>102.8</v>
      </c>
      <c r="L24" s="13">
        <f t="shared" si="0"/>
        <v>102.4</v>
      </c>
      <c r="M24" s="5">
        <f t="shared" si="0"/>
        <v>103.5</v>
      </c>
      <c r="N24" s="5">
        <f t="shared" si="0"/>
        <v>102.9</v>
      </c>
      <c r="O24" s="1"/>
      <c r="P24" s="1"/>
      <c r="Q24" s="1"/>
    </row>
    <row r="25" spans="1:14" ht="12.75">
      <c r="A25" s="25" t="s">
        <v>27</v>
      </c>
      <c r="B25" s="3"/>
      <c r="C25" s="34"/>
      <c r="D25" s="4"/>
      <c r="E25" s="9"/>
      <c r="F25" s="5"/>
      <c r="G25" s="10"/>
      <c r="H25" s="9"/>
      <c r="I25" s="5"/>
      <c r="J25" s="10"/>
      <c r="K25" s="9"/>
      <c r="L25" s="5"/>
      <c r="M25" s="10"/>
      <c r="N25" s="10"/>
    </row>
    <row r="26" spans="1:17" s="44" customFormat="1" ht="66">
      <c r="A26" s="12" t="s">
        <v>199</v>
      </c>
      <c r="B26" s="3" t="s">
        <v>21</v>
      </c>
      <c r="C26" s="13">
        <v>34.8</v>
      </c>
      <c r="D26" s="5">
        <v>77.7</v>
      </c>
      <c r="E26" s="6">
        <v>84.1</v>
      </c>
      <c r="F26" s="5">
        <v>82</v>
      </c>
      <c r="G26" s="6">
        <v>83</v>
      </c>
      <c r="H26" s="13">
        <v>86.6</v>
      </c>
      <c r="I26" s="5">
        <v>83</v>
      </c>
      <c r="J26" s="6">
        <v>85</v>
      </c>
      <c r="K26" s="13">
        <v>89</v>
      </c>
      <c r="L26" s="5">
        <v>85</v>
      </c>
      <c r="M26" s="6">
        <v>88</v>
      </c>
      <c r="N26" s="5">
        <v>91.6</v>
      </c>
      <c r="O26" s="55"/>
      <c r="P26" s="55"/>
      <c r="Q26" s="55"/>
    </row>
    <row r="27" spans="1:14" ht="26.25">
      <c r="A27" s="12" t="s">
        <v>200</v>
      </c>
      <c r="B27" s="3" t="s">
        <v>7</v>
      </c>
      <c r="C27" s="13">
        <v>107.5</v>
      </c>
      <c r="D27" s="5">
        <f>D26/C26*100/105.5*100</f>
        <v>211.63588821702893</v>
      </c>
      <c r="E27" s="6">
        <f>E26/D26*100/105.5*100</f>
        <v>102.59413103014998</v>
      </c>
      <c r="F27" s="5">
        <f>F26/E26*100/105.5*100</f>
        <v>92.41987929062108</v>
      </c>
      <c r="G27" s="7">
        <f>G26/D26*100/105.1*100</f>
        <v>101.63758974415491</v>
      </c>
      <c r="H27" s="13">
        <f>H26/E26*100/104.8*100</f>
        <v>98.25634695155712</v>
      </c>
      <c r="I27" s="13">
        <v>101.2</v>
      </c>
      <c r="J27" s="5">
        <v>102.4</v>
      </c>
      <c r="K27" s="13">
        <v>102.8</v>
      </c>
      <c r="L27" s="13">
        <v>102.4</v>
      </c>
      <c r="M27" s="5">
        <v>103.5</v>
      </c>
      <c r="N27" s="5">
        <v>102.9</v>
      </c>
    </row>
    <row r="28" spans="1:14" ht="26.25">
      <c r="A28" s="12" t="s">
        <v>201</v>
      </c>
      <c r="B28" s="3" t="s">
        <v>7</v>
      </c>
      <c r="C28" s="34">
        <v>105.4</v>
      </c>
      <c r="D28" s="4">
        <v>105.5</v>
      </c>
      <c r="E28" s="4">
        <v>105.5</v>
      </c>
      <c r="F28" s="5">
        <v>105.5</v>
      </c>
      <c r="G28" s="10">
        <v>105.1</v>
      </c>
      <c r="H28" s="9">
        <v>104.8</v>
      </c>
      <c r="I28" s="5">
        <v>101.2</v>
      </c>
      <c r="J28" s="10">
        <v>105</v>
      </c>
      <c r="K28" s="9">
        <v>104.6</v>
      </c>
      <c r="L28" s="5">
        <v>102.4</v>
      </c>
      <c r="M28" s="10">
        <v>104.8</v>
      </c>
      <c r="N28" s="10">
        <v>104.3</v>
      </c>
    </row>
    <row r="29" spans="1:17" s="42" customFormat="1" ht="78.75">
      <c r="A29" s="14" t="s">
        <v>202</v>
      </c>
      <c r="B29" s="3" t="s">
        <v>21</v>
      </c>
      <c r="C29" s="13">
        <v>34.8</v>
      </c>
      <c r="D29" s="5">
        <v>28.6</v>
      </c>
      <c r="E29" s="6">
        <v>24.2</v>
      </c>
      <c r="F29" s="5">
        <v>22</v>
      </c>
      <c r="G29" s="6">
        <v>23</v>
      </c>
      <c r="H29" s="13">
        <v>25</v>
      </c>
      <c r="I29" s="5">
        <v>23</v>
      </c>
      <c r="J29" s="6">
        <v>24.5</v>
      </c>
      <c r="K29" s="13">
        <v>25.5</v>
      </c>
      <c r="L29" s="5">
        <v>25.5</v>
      </c>
      <c r="M29" s="6">
        <v>26.6</v>
      </c>
      <c r="N29" s="5">
        <v>27.4</v>
      </c>
      <c r="O29" s="1"/>
      <c r="P29" s="1"/>
      <c r="Q29" s="1"/>
    </row>
    <row r="30" spans="1:14" ht="39">
      <c r="A30" s="14" t="s">
        <v>139</v>
      </c>
      <c r="B30" s="3" t="s">
        <v>7</v>
      </c>
      <c r="C30" s="13">
        <v>76.8</v>
      </c>
      <c r="D30" s="5">
        <f>D29/C29*100/105.5*100</f>
        <v>77.89943890613938</v>
      </c>
      <c r="E30" s="5">
        <f>E29/D29*100/105.5*100</f>
        <v>80.2041560335399</v>
      </c>
      <c r="F30" s="5">
        <f>F29/E29*100/105.5*100</f>
        <v>86.16975441619992</v>
      </c>
      <c r="G30" s="7">
        <f>G29/D29*100/105.1*100</f>
        <v>76.5172030633496</v>
      </c>
      <c r="H30" s="13">
        <f>H29/E29*100/104.8*100</f>
        <v>98.57422244653335</v>
      </c>
      <c r="I30" s="5">
        <f>I29/F29*100/104.8*100</f>
        <v>99.75711311589176</v>
      </c>
      <c r="J30" s="7">
        <f>J29/G29*100/105*100</f>
        <v>101.44927536231884</v>
      </c>
      <c r="K30" s="13">
        <f>K29/H29*100/104.6*100</f>
        <v>97.51434034416826</v>
      </c>
      <c r="L30" s="5">
        <f>L29/I29*100/104.6*100</f>
        <v>105.9938482001829</v>
      </c>
      <c r="M30" s="7">
        <f>M29/J29*100/104.8*100</f>
        <v>103.59869138495095</v>
      </c>
      <c r="N30" s="5">
        <f>N29/K29*100/104.3*100</f>
        <v>103.0210742014927</v>
      </c>
    </row>
    <row r="31" spans="1:14" ht="39">
      <c r="A31" s="14" t="s">
        <v>140</v>
      </c>
      <c r="B31" s="3" t="s">
        <v>7</v>
      </c>
      <c r="C31" s="34">
        <v>105.4</v>
      </c>
      <c r="D31" s="4">
        <v>105.5</v>
      </c>
      <c r="E31" s="9">
        <v>105.5</v>
      </c>
      <c r="F31" s="5">
        <v>105.5</v>
      </c>
      <c r="G31" s="10">
        <v>105.1</v>
      </c>
      <c r="H31" s="5">
        <v>104.8</v>
      </c>
      <c r="I31" s="9">
        <v>104.8</v>
      </c>
      <c r="J31" s="5">
        <v>105</v>
      </c>
      <c r="K31" s="9">
        <v>104.6</v>
      </c>
      <c r="L31" s="5">
        <v>104.6</v>
      </c>
      <c r="M31" s="10">
        <v>104.8</v>
      </c>
      <c r="N31" s="10">
        <v>104.3</v>
      </c>
    </row>
    <row r="32" spans="1:14" ht="66">
      <c r="A32" s="14" t="s">
        <v>141</v>
      </c>
      <c r="B32" s="3" t="s">
        <v>21</v>
      </c>
      <c r="C32" s="35"/>
      <c r="D32" s="18"/>
      <c r="E32" s="26"/>
      <c r="F32" s="18"/>
      <c r="G32" s="27"/>
      <c r="H32" s="26"/>
      <c r="I32" s="18"/>
      <c r="J32" s="27"/>
      <c r="K32" s="26"/>
      <c r="L32" s="18"/>
      <c r="M32" s="27"/>
      <c r="N32" s="27"/>
    </row>
    <row r="33" spans="1:14" ht="26.25">
      <c r="A33" s="14" t="s">
        <v>142</v>
      </c>
      <c r="B33" s="3" t="s">
        <v>7</v>
      </c>
      <c r="C33" s="34"/>
      <c r="D33" s="4"/>
      <c r="E33" s="9"/>
      <c r="F33" s="5"/>
      <c r="G33" s="10"/>
      <c r="H33" s="9"/>
      <c r="I33" s="5"/>
      <c r="J33" s="10"/>
      <c r="K33" s="9"/>
      <c r="L33" s="5"/>
      <c r="M33" s="10"/>
      <c r="N33" s="10"/>
    </row>
    <row r="34" spans="1:14" ht="26.25">
      <c r="A34" s="14" t="s">
        <v>143</v>
      </c>
      <c r="B34" s="3" t="s">
        <v>7</v>
      </c>
      <c r="C34" s="13"/>
      <c r="D34" s="5"/>
      <c r="E34" s="6"/>
      <c r="F34" s="5"/>
      <c r="G34" s="7"/>
      <c r="H34" s="6"/>
      <c r="I34" s="5"/>
      <c r="J34" s="7"/>
      <c r="K34" s="6"/>
      <c r="L34" s="5"/>
      <c r="M34" s="7"/>
      <c r="N34" s="7"/>
    </row>
    <row r="35" spans="1:14" ht="78.75">
      <c r="A35" s="14" t="s">
        <v>191</v>
      </c>
      <c r="B35" s="3" t="s">
        <v>21</v>
      </c>
      <c r="C35" s="34"/>
      <c r="D35" s="4"/>
      <c r="E35" s="9"/>
      <c r="F35" s="5"/>
      <c r="G35" s="10"/>
      <c r="H35" s="9"/>
      <c r="I35" s="5"/>
      <c r="J35" s="10"/>
      <c r="K35" s="9"/>
      <c r="L35" s="5"/>
      <c r="M35" s="10"/>
      <c r="N35" s="10"/>
    </row>
    <row r="36" spans="1:14" ht="78.75">
      <c r="A36" s="14" t="s">
        <v>144</v>
      </c>
      <c r="B36" s="3" t="s">
        <v>21</v>
      </c>
      <c r="C36" s="13"/>
      <c r="D36" s="5"/>
      <c r="E36" s="6"/>
      <c r="F36" s="5"/>
      <c r="G36" s="7"/>
      <c r="H36" s="6"/>
      <c r="I36" s="5"/>
      <c r="J36" s="7"/>
      <c r="K36" s="6"/>
      <c r="L36" s="5"/>
      <c r="M36" s="7"/>
      <c r="N36" s="7"/>
    </row>
    <row r="37" spans="1:14" ht="39">
      <c r="A37" s="14" t="s">
        <v>145</v>
      </c>
      <c r="B37" s="3" t="s">
        <v>7</v>
      </c>
      <c r="C37" s="34"/>
      <c r="D37" s="4"/>
      <c r="E37" s="9"/>
      <c r="F37" s="5"/>
      <c r="G37" s="10"/>
      <c r="H37" s="9"/>
      <c r="I37" s="5"/>
      <c r="J37" s="10"/>
      <c r="K37" s="9"/>
      <c r="L37" s="5"/>
      <c r="M37" s="10"/>
      <c r="N37" s="10"/>
    </row>
    <row r="38" spans="1:14" ht="39">
      <c r="A38" s="14" t="s">
        <v>146</v>
      </c>
      <c r="B38" s="3" t="s">
        <v>7</v>
      </c>
      <c r="C38" s="13"/>
      <c r="D38" s="5"/>
      <c r="E38" s="6"/>
      <c r="F38" s="5"/>
      <c r="G38" s="7"/>
      <c r="H38" s="6"/>
      <c r="I38" s="5"/>
      <c r="J38" s="7"/>
      <c r="K38" s="6"/>
      <c r="L38" s="5"/>
      <c r="M38" s="7"/>
      <c r="N38" s="7"/>
    </row>
    <row r="39" spans="1:14" ht="66">
      <c r="A39" s="14" t="s">
        <v>148</v>
      </c>
      <c r="B39" s="3" t="s">
        <v>21</v>
      </c>
      <c r="C39" s="34"/>
      <c r="D39" s="4"/>
      <c r="E39" s="9"/>
      <c r="F39" s="5"/>
      <c r="G39" s="10"/>
      <c r="H39" s="9"/>
      <c r="I39" s="5"/>
      <c r="J39" s="10"/>
      <c r="K39" s="9"/>
      <c r="L39" s="5"/>
      <c r="M39" s="10"/>
      <c r="N39" s="10"/>
    </row>
    <row r="40" spans="1:14" ht="26.25">
      <c r="A40" s="14" t="s">
        <v>149</v>
      </c>
      <c r="B40" s="3" t="s">
        <v>7</v>
      </c>
      <c r="C40" s="13"/>
      <c r="D40" s="5"/>
      <c r="E40" s="6"/>
      <c r="F40" s="5"/>
      <c r="G40" s="7"/>
      <c r="H40" s="6"/>
      <c r="I40" s="5"/>
      <c r="J40" s="7"/>
      <c r="K40" s="6"/>
      <c r="L40" s="5"/>
      <c r="M40" s="7"/>
      <c r="N40" s="7"/>
    </row>
    <row r="41" spans="1:14" ht="26.25">
      <c r="A41" s="14" t="s">
        <v>150</v>
      </c>
      <c r="B41" s="3" t="s">
        <v>7</v>
      </c>
      <c r="C41" s="34"/>
      <c r="D41" s="4"/>
      <c r="E41" s="9"/>
      <c r="F41" s="5"/>
      <c r="G41" s="10"/>
      <c r="H41" s="9"/>
      <c r="I41" s="5"/>
      <c r="J41" s="10"/>
      <c r="K41" s="9"/>
      <c r="L41" s="5"/>
      <c r="M41" s="10"/>
      <c r="N41" s="10"/>
    </row>
    <row r="42" spans="1:14" ht="78.75">
      <c r="A42" s="14" t="s">
        <v>192</v>
      </c>
      <c r="B42" s="3" t="s">
        <v>21</v>
      </c>
      <c r="C42" s="13"/>
      <c r="D42" s="5"/>
      <c r="E42" s="6"/>
      <c r="F42" s="5"/>
      <c r="G42" s="7"/>
      <c r="H42" s="6"/>
      <c r="I42" s="5"/>
      <c r="J42" s="7"/>
      <c r="K42" s="6"/>
      <c r="L42" s="5"/>
      <c r="M42" s="7"/>
      <c r="N42" s="7"/>
    </row>
    <row r="43" spans="1:14" ht="39">
      <c r="A43" s="14" t="s">
        <v>151</v>
      </c>
      <c r="B43" s="3" t="s">
        <v>7</v>
      </c>
      <c r="C43" s="34"/>
      <c r="D43" s="4"/>
      <c r="E43" s="9"/>
      <c r="F43" s="5"/>
      <c r="G43" s="10"/>
      <c r="H43" s="9"/>
      <c r="I43" s="5"/>
      <c r="J43" s="10"/>
      <c r="K43" s="9"/>
      <c r="L43" s="5"/>
      <c r="M43" s="10"/>
      <c r="N43" s="10"/>
    </row>
    <row r="44" spans="1:14" ht="39">
      <c r="A44" s="14" t="s">
        <v>198</v>
      </c>
      <c r="B44" s="3" t="s">
        <v>7</v>
      </c>
      <c r="C44" s="13"/>
      <c r="D44" s="5"/>
      <c r="E44" s="6"/>
      <c r="F44" s="5"/>
      <c r="G44" s="7"/>
      <c r="H44" s="6"/>
      <c r="I44" s="5"/>
      <c r="J44" s="7"/>
      <c r="K44" s="6"/>
      <c r="L44" s="5"/>
      <c r="M44" s="7"/>
      <c r="N44" s="7"/>
    </row>
    <row r="45" spans="1:14" ht="92.25">
      <c r="A45" s="14" t="s">
        <v>152</v>
      </c>
      <c r="B45" s="3" t="s">
        <v>21</v>
      </c>
      <c r="C45" s="34"/>
      <c r="D45" s="4"/>
      <c r="E45" s="9"/>
      <c r="F45" s="5"/>
      <c r="G45" s="10"/>
      <c r="H45" s="9"/>
      <c r="I45" s="5"/>
      <c r="J45" s="10"/>
      <c r="K45" s="9"/>
      <c r="L45" s="5"/>
      <c r="M45" s="10"/>
      <c r="N45" s="9"/>
    </row>
    <row r="46" spans="1:14" ht="52.5">
      <c r="A46" s="14" t="s">
        <v>197</v>
      </c>
      <c r="B46" s="3" t="s">
        <v>7</v>
      </c>
      <c r="C46" s="13"/>
      <c r="D46" s="5"/>
      <c r="E46" s="6"/>
      <c r="F46" s="5"/>
      <c r="G46" s="7"/>
      <c r="H46" s="6"/>
      <c r="I46" s="5"/>
      <c r="J46" s="7"/>
      <c r="K46" s="6"/>
      <c r="L46" s="5"/>
      <c r="M46" s="7"/>
      <c r="N46" s="6"/>
    </row>
    <row r="47" spans="1:14" ht="52.5">
      <c r="A47" s="14" t="s">
        <v>196</v>
      </c>
      <c r="B47" s="3" t="s">
        <v>7</v>
      </c>
      <c r="C47" s="34"/>
      <c r="D47" s="4"/>
      <c r="E47" s="9"/>
      <c r="F47" s="5"/>
      <c r="G47" s="10"/>
      <c r="H47" s="9"/>
      <c r="I47" s="5"/>
      <c r="J47" s="10"/>
      <c r="K47" s="9"/>
      <c r="L47" s="5"/>
      <c r="M47" s="10"/>
      <c r="N47" s="10"/>
    </row>
    <row r="48" spans="1:14" ht="92.25">
      <c r="A48" s="14" t="s">
        <v>153</v>
      </c>
      <c r="B48" s="3" t="s">
        <v>28</v>
      </c>
      <c r="C48" s="35"/>
      <c r="D48" s="18"/>
      <c r="E48" s="26"/>
      <c r="F48" s="18"/>
      <c r="G48" s="27"/>
      <c r="H48" s="26"/>
      <c r="I48" s="18"/>
      <c r="J48" s="27"/>
      <c r="K48" s="26"/>
      <c r="L48" s="18"/>
      <c r="M48" s="27"/>
      <c r="N48" s="27"/>
    </row>
    <row r="49" spans="1:14" ht="52.5">
      <c r="A49" s="14" t="s">
        <v>154</v>
      </c>
      <c r="B49" s="3" t="s">
        <v>7</v>
      </c>
      <c r="C49" s="34"/>
      <c r="D49" s="4"/>
      <c r="E49" s="9"/>
      <c r="F49" s="5"/>
      <c r="G49" s="10"/>
      <c r="H49" s="9"/>
      <c r="I49" s="5"/>
      <c r="J49" s="10"/>
      <c r="K49" s="9"/>
      <c r="L49" s="5"/>
      <c r="M49" s="10"/>
      <c r="N49" s="10"/>
    </row>
    <row r="50" spans="1:14" ht="52.5">
      <c r="A50" s="14" t="s">
        <v>155</v>
      </c>
      <c r="B50" s="3" t="s">
        <v>7</v>
      </c>
      <c r="C50" s="13"/>
      <c r="D50" s="5"/>
      <c r="E50" s="6"/>
      <c r="F50" s="5"/>
      <c r="G50" s="7"/>
      <c r="H50" s="6"/>
      <c r="I50" s="5"/>
      <c r="J50" s="7"/>
      <c r="K50" s="6"/>
      <c r="L50" s="5"/>
      <c r="M50" s="7"/>
      <c r="N50" s="7"/>
    </row>
    <row r="51" spans="1:14" ht="92.25">
      <c r="A51" s="14" t="s">
        <v>193</v>
      </c>
      <c r="B51" s="3" t="s">
        <v>21</v>
      </c>
      <c r="C51" s="34"/>
      <c r="D51" s="4"/>
      <c r="E51" s="9"/>
      <c r="F51" s="5"/>
      <c r="G51" s="10"/>
      <c r="H51" s="9"/>
      <c r="I51" s="5"/>
      <c r="J51" s="10"/>
      <c r="K51" s="9"/>
      <c r="L51" s="5"/>
      <c r="M51" s="10"/>
      <c r="N51" s="10"/>
    </row>
    <row r="52" spans="1:14" ht="52.5">
      <c r="A52" s="14" t="s">
        <v>194</v>
      </c>
      <c r="B52" s="3" t="s">
        <v>7</v>
      </c>
      <c r="C52" s="13"/>
      <c r="D52" s="5"/>
      <c r="E52" s="6"/>
      <c r="F52" s="5"/>
      <c r="G52" s="7"/>
      <c r="H52" s="6"/>
      <c r="I52" s="5"/>
      <c r="J52" s="7"/>
      <c r="K52" s="6"/>
      <c r="L52" s="5"/>
      <c r="M52" s="7"/>
      <c r="N52" s="7"/>
    </row>
    <row r="53" spans="1:14" ht="39">
      <c r="A53" s="14" t="s">
        <v>195</v>
      </c>
      <c r="B53" s="3" t="s">
        <v>7</v>
      </c>
      <c r="C53" s="34"/>
      <c r="D53" s="4"/>
      <c r="E53" s="9"/>
      <c r="F53" s="5"/>
      <c r="G53" s="10"/>
      <c r="H53" s="9"/>
      <c r="I53" s="5"/>
      <c r="J53" s="10"/>
      <c r="K53" s="9"/>
      <c r="L53" s="5"/>
      <c r="M53" s="10"/>
      <c r="N53" s="10"/>
    </row>
    <row r="54" spans="1:14" ht="92.25">
      <c r="A54" s="14" t="s">
        <v>156</v>
      </c>
      <c r="B54" s="3" t="s">
        <v>21</v>
      </c>
      <c r="C54" s="13"/>
      <c r="D54" s="5"/>
      <c r="E54" s="6"/>
      <c r="F54" s="5"/>
      <c r="G54" s="7"/>
      <c r="H54" s="6"/>
      <c r="I54" s="5"/>
      <c r="J54" s="7"/>
      <c r="K54" s="6"/>
      <c r="L54" s="5"/>
      <c r="M54" s="7"/>
      <c r="N54" s="7"/>
    </row>
    <row r="55" spans="1:14" ht="39">
      <c r="A55" s="14" t="s">
        <v>164</v>
      </c>
      <c r="B55" s="3" t="s">
        <v>7</v>
      </c>
      <c r="C55" s="34"/>
      <c r="D55" s="4"/>
      <c r="E55" s="9"/>
      <c r="F55" s="5"/>
      <c r="G55" s="10"/>
      <c r="H55" s="9"/>
      <c r="I55" s="5"/>
      <c r="J55" s="10"/>
      <c r="K55" s="9"/>
      <c r="L55" s="5"/>
      <c r="M55" s="10"/>
      <c r="N55" s="10"/>
    </row>
    <row r="56" spans="1:14" ht="39">
      <c r="A56" s="14" t="s">
        <v>157</v>
      </c>
      <c r="B56" s="3" t="s">
        <v>7</v>
      </c>
      <c r="C56" s="13"/>
      <c r="D56" s="5"/>
      <c r="E56" s="6"/>
      <c r="F56" s="5"/>
      <c r="G56" s="7"/>
      <c r="H56" s="6"/>
      <c r="I56" s="5"/>
      <c r="J56" s="7"/>
      <c r="K56" s="6"/>
      <c r="L56" s="5"/>
      <c r="M56" s="7"/>
      <c r="N56" s="7"/>
    </row>
    <row r="57" spans="1:14" ht="78.75">
      <c r="A57" s="14" t="s">
        <v>158</v>
      </c>
      <c r="B57" s="3" t="s">
        <v>21</v>
      </c>
      <c r="C57" s="34"/>
      <c r="D57" s="4"/>
      <c r="E57" s="9"/>
      <c r="F57" s="5"/>
      <c r="G57" s="10"/>
      <c r="H57" s="9"/>
      <c r="I57" s="5"/>
      <c r="J57" s="10"/>
      <c r="K57" s="9"/>
      <c r="L57" s="5"/>
      <c r="M57" s="10"/>
      <c r="N57" s="10"/>
    </row>
    <row r="58" spans="1:14" ht="39">
      <c r="A58" s="14" t="s">
        <v>159</v>
      </c>
      <c r="B58" s="3" t="s">
        <v>7</v>
      </c>
      <c r="C58" s="13"/>
      <c r="D58" s="5"/>
      <c r="E58" s="6"/>
      <c r="F58" s="5"/>
      <c r="G58" s="7"/>
      <c r="H58" s="6"/>
      <c r="I58" s="5"/>
      <c r="J58" s="7"/>
      <c r="K58" s="6"/>
      <c r="L58" s="5"/>
      <c r="M58" s="7"/>
      <c r="N58" s="7"/>
    </row>
    <row r="59" spans="1:14" ht="39">
      <c r="A59" s="14" t="s">
        <v>147</v>
      </c>
      <c r="B59" s="3" t="s">
        <v>7</v>
      </c>
      <c r="C59" s="34"/>
      <c r="D59" s="4"/>
      <c r="E59" s="9"/>
      <c r="F59" s="5"/>
      <c r="G59" s="10"/>
      <c r="H59" s="9"/>
      <c r="I59" s="5"/>
      <c r="J59" s="10"/>
      <c r="K59" s="9"/>
      <c r="L59" s="5"/>
      <c r="M59" s="10"/>
      <c r="N59" s="10"/>
    </row>
    <row r="60" spans="1:14" ht="5.25" customHeight="1" hidden="1">
      <c r="A60" s="8" t="s">
        <v>29</v>
      </c>
      <c r="B60" s="3"/>
      <c r="C60" s="34"/>
      <c r="D60" s="4"/>
      <c r="E60" s="9"/>
      <c r="F60" s="5"/>
      <c r="G60" s="10"/>
      <c r="H60" s="9"/>
      <c r="I60" s="5"/>
      <c r="J60" s="10"/>
      <c r="K60" s="9"/>
      <c r="L60" s="5"/>
      <c r="M60" s="10"/>
      <c r="N60" s="10"/>
    </row>
    <row r="61" spans="1:14" ht="78.75" hidden="1">
      <c r="A61" s="11" t="s">
        <v>30</v>
      </c>
      <c r="B61" s="3" t="s">
        <v>21</v>
      </c>
      <c r="C61" s="13"/>
      <c r="D61" s="5"/>
      <c r="E61" s="6"/>
      <c r="F61" s="5"/>
      <c r="G61" s="7"/>
      <c r="H61" s="6"/>
      <c r="I61" s="5"/>
      <c r="J61" s="7"/>
      <c r="K61" s="6"/>
      <c r="L61" s="5"/>
      <c r="M61" s="7"/>
      <c r="N61" s="7"/>
    </row>
    <row r="62" spans="1:14" ht="39" hidden="1">
      <c r="A62" s="11" t="s">
        <v>31</v>
      </c>
      <c r="B62" s="3" t="s">
        <v>7</v>
      </c>
      <c r="C62" s="34"/>
      <c r="D62" s="4"/>
      <c r="E62" s="9"/>
      <c r="F62" s="5"/>
      <c r="G62" s="10"/>
      <c r="H62" s="9"/>
      <c r="I62" s="5"/>
      <c r="J62" s="10"/>
      <c r="K62" s="9"/>
      <c r="L62" s="5"/>
      <c r="M62" s="10"/>
      <c r="N62" s="10"/>
    </row>
    <row r="63" spans="1:14" ht="39" hidden="1">
      <c r="A63" s="11" t="s">
        <v>32</v>
      </c>
      <c r="B63" s="3" t="s">
        <v>7</v>
      </c>
      <c r="C63" s="13"/>
      <c r="D63" s="5"/>
      <c r="E63" s="6"/>
      <c r="F63" s="5"/>
      <c r="G63" s="7"/>
      <c r="H63" s="6"/>
      <c r="I63" s="5"/>
      <c r="J63" s="7"/>
      <c r="K63" s="6"/>
      <c r="L63" s="5"/>
      <c r="M63" s="7"/>
      <c r="N63" s="7"/>
    </row>
    <row r="64" spans="1:14" ht="12.75" hidden="1">
      <c r="A64" s="8" t="s">
        <v>33</v>
      </c>
      <c r="B64" s="3" t="s">
        <v>34</v>
      </c>
      <c r="C64" s="34"/>
      <c r="D64" s="4"/>
      <c r="E64" s="9"/>
      <c r="F64" s="5"/>
      <c r="G64" s="10"/>
      <c r="H64" s="9"/>
      <c r="I64" s="5"/>
      <c r="J64" s="10"/>
      <c r="K64" s="9"/>
      <c r="L64" s="5"/>
      <c r="M64" s="10"/>
      <c r="N64" s="10"/>
    </row>
    <row r="65" spans="1:14" ht="12.75" hidden="1">
      <c r="A65" s="11" t="s">
        <v>35</v>
      </c>
      <c r="B65" s="3"/>
      <c r="C65" s="13"/>
      <c r="D65" s="5"/>
      <c r="E65" s="6"/>
      <c r="F65" s="5"/>
      <c r="G65" s="7"/>
      <c r="H65" s="6"/>
      <c r="I65" s="5"/>
      <c r="J65" s="7"/>
      <c r="K65" s="6"/>
      <c r="L65" s="5"/>
      <c r="M65" s="7"/>
      <c r="N65" s="7"/>
    </row>
    <row r="66" spans="1:14" ht="12.75" hidden="1">
      <c r="A66" s="12" t="s">
        <v>36</v>
      </c>
      <c r="B66" s="3" t="s">
        <v>37</v>
      </c>
      <c r="C66" s="34"/>
      <c r="D66" s="4"/>
      <c r="E66" s="9"/>
      <c r="F66" s="5"/>
      <c r="G66" s="10"/>
      <c r="H66" s="9"/>
      <c r="I66" s="5"/>
      <c r="J66" s="10"/>
      <c r="K66" s="9"/>
      <c r="L66" s="5"/>
      <c r="M66" s="10"/>
      <c r="N66" s="10"/>
    </row>
    <row r="67" spans="1:14" ht="12.75" hidden="1">
      <c r="A67" s="12" t="s">
        <v>38</v>
      </c>
      <c r="B67" s="3" t="s">
        <v>37</v>
      </c>
      <c r="C67" s="13"/>
      <c r="D67" s="5"/>
      <c r="E67" s="6"/>
      <c r="F67" s="5"/>
      <c r="G67" s="7"/>
      <c r="H67" s="6"/>
      <c r="I67" s="5"/>
      <c r="J67" s="7"/>
      <c r="K67" s="6"/>
      <c r="L67" s="5"/>
      <c r="M67" s="7"/>
      <c r="N67" s="7"/>
    </row>
    <row r="68" spans="1:14" ht="12.75" hidden="1">
      <c r="A68" s="12" t="s">
        <v>39</v>
      </c>
      <c r="B68" s="3" t="s">
        <v>37</v>
      </c>
      <c r="C68" s="34"/>
      <c r="D68" s="4"/>
      <c r="E68" s="9"/>
      <c r="F68" s="5"/>
      <c r="G68" s="10"/>
      <c r="H68" s="9"/>
      <c r="I68" s="5"/>
      <c r="J68" s="10"/>
      <c r="K68" s="9"/>
      <c r="L68" s="5"/>
      <c r="M68" s="10"/>
      <c r="N68" s="10"/>
    </row>
    <row r="69" spans="1:14" ht="39" hidden="1">
      <c r="A69" s="11" t="s">
        <v>40</v>
      </c>
      <c r="B69" s="3" t="s">
        <v>41</v>
      </c>
      <c r="C69" s="13"/>
      <c r="D69" s="5"/>
      <c r="E69" s="6"/>
      <c r="F69" s="5"/>
      <c r="G69" s="7"/>
      <c r="H69" s="6"/>
      <c r="I69" s="5"/>
      <c r="J69" s="7"/>
      <c r="K69" s="6"/>
      <c r="L69" s="5"/>
      <c r="M69" s="7"/>
      <c r="N69" s="7"/>
    </row>
    <row r="70" spans="1:14" ht="39" hidden="1">
      <c r="A70" s="11" t="s">
        <v>42</v>
      </c>
      <c r="B70" s="3" t="s">
        <v>43</v>
      </c>
      <c r="C70" s="34"/>
      <c r="D70" s="4"/>
      <c r="E70" s="9"/>
      <c r="F70" s="5"/>
      <c r="G70" s="10"/>
      <c r="H70" s="9"/>
      <c r="I70" s="5"/>
      <c r="J70" s="10"/>
      <c r="K70" s="9"/>
      <c r="L70" s="5"/>
      <c r="M70" s="10"/>
      <c r="N70" s="10"/>
    </row>
    <row r="71" spans="1:14" ht="26.25" hidden="1">
      <c r="A71" s="3"/>
      <c r="B71" s="3" t="s">
        <v>44</v>
      </c>
      <c r="C71" s="13"/>
      <c r="D71" s="5"/>
      <c r="E71" s="6"/>
      <c r="F71" s="5"/>
      <c r="G71" s="7"/>
      <c r="H71" s="6"/>
      <c r="I71" s="5"/>
      <c r="J71" s="7"/>
      <c r="K71" s="6"/>
      <c r="L71" s="5"/>
      <c r="M71" s="7"/>
      <c r="N71" s="7"/>
    </row>
    <row r="72" spans="1:14" ht="12.75" hidden="1">
      <c r="A72" s="11" t="s">
        <v>45</v>
      </c>
      <c r="B72" s="3"/>
      <c r="C72" s="34"/>
      <c r="D72" s="4"/>
      <c r="E72" s="9"/>
      <c r="F72" s="5"/>
      <c r="G72" s="10"/>
      <c r="H72" s="9"/>
      <c r="I72" s="5"/>
      <c r="J72" s="10"/>
      <c r="K72" s="9"/>
      <c r="L72" s="5"/>
      <c r="M72" s="10"/>
      <c r="N72" s="10"/>
    </row>
    <row r="73" spans="1:14" ht="12.75" hidden="1">
      <c r="A73" s="12" t="s">
        <v>36</v>
      </c>
      <c r="B73" s="3" t="s">
        <v>41</v>
      </c>
      <c r="C73" s="13"/>
      <c r="D73" s="5"/>
      <c r="E73" s="6"/>
      <c r="F73" s="5"/>
      <c r="G73" s="7"/>
      <c r="H73" s="6"/>
      <c r="I73" s="5"/>
      <c r="J73" s="7"/>
      <c r="K73" s="6"/>
      <c r="L73" s="5"/>
      <c r="M73" s="7"/>
      <c r="N73" s="7"/>
    </row>
    <row r="74" spans="1:14" ht="39" hidden="1">
      <c r="A74" s="12" t="s">
        <v>42</v>
      </c>
      <c r="B74" s="3" t="s">
        <v>43</v>
      </c>
      <c r="C74" s="13"/>
      <c r="D74" s="4"/>
      <c r="E74" s="9"/>
      <c r="F74" s="5"/>
      <c r="G74" s="10"/>
      <c r="H74" s="9"/>
      <c r="I74" s="5"/>
      <c r="J74" s="10"/>
      <c r="K74" s="9"/>
      <c r="L74" s="5"/>
      <c r="M74" s="10"/>
      <c r="N74" s="10"/>
    </row>
    <row r="75" spans="1:14" ht="26.25" hidden="1">
      <c r="A75" s="3"/>
      <c r="B75" s="3" t="s">
        <v>44</v>
      </c>
      <c r="C75" s="13"/>
      <c r="D75" s="5"/>
      <c r="E75" s="6"/>
      <c r="F75" s="5"/>
      <c r="G75" s="7"/>
      <c r="H75" s="6"/>
      <c r="I75" s="5"/>
      <c r="J75" s="7"/>
      <c r="K75" s="6"/>
      <c r="L75" s="5"/>
      <c r="M75" s="7"/>
      <c r="N75" s="7"/>
    </row>
    <row r="76" spans="1:14" ht="12.75" hidden="1">
      <c r="A76" s="12" t="s">
        <v>38</v>
      </c>
      <c r="B76" s="3" t="s">
        <v>41</v>
      </c>
      <c r="C76" s="34"/>
      <c r="D76" s="4"/>
      <c r="E76" s="9"/>
      <c r="F76" s="5"/>
      <c r="G76" s="10"/>
      <c r="H76" s="9"/>
      <c r="I76" s="5"/>
      <c r="J76" s="10"/>
      <c r="K76" s="9"/>
      <c r="L76" s="5"/>
      <c r="M76" s="10"/>
      <c r="N76" s="10"/>
    </row>
    <row r="77" spans="1:14" ht="39" hidden="1">
      <c r="A77" s="12" t="s">
        <v>42</v>
      </c>
      <c r="B77" s="3" t="s">
        <v>43</v>
      </c>
      <c r="C77" s="13"/>
      <c r="D77" s="5"/>
      <c r="E77" s="6"/>
      <c r="F77" s="5"/>
      <c r="G77" s="7"/>
      <c r="H77" s="6"/>
      <c r="I77" s="5"/>
      <c r="J77" s="7"/>
      <c r="K77" s="6"/>
      <c r="L77" s="5"/>
      <c r="M77" s="7"/>
      <c r="N77" s="7"/>
    </row>
    <row r="78" spans="1:14" ht="26.25" hidden="1">
      <c r="A78" s="3"/>
      <c r="B78" s="3" t="s">
        <v>44</v>
      </c>
      <c r="C78" s="34"/>
      <c r="D78" s="4"/>
      <c r="E78" s="9"/>
      <c r="F78" s="5"/>
      <c r="G78" s="10"/>
      <c r="H78" s="9"/>
      <c r="I78" s="5"/>
      <c r="J78" s="10"/>
      <c r="K78" s="9"/>
      <c r="L78" s="5"/>
      <c r="M78" s="10"/>
      <c r="N78" s="10"/>
    </row>
    <row r="79" spans="1:14" ht="12.75" hidden="1">
      <c r="A79" s="12" t="s">
        <v>39</v>
      </c>
      <c r="B79" s="3" t="s">
        <v>41</v>
      </c>
      <c r="C79" s="13"/>
      <c r="D79" s="5"/>
      <c r="E79" s="6"/>
      <c r="F79" s="5"/>
      <c r="G79" s="7"/>
      <c r="H79" s="6"/>
      <c r="I79" s="5"/>
      <c r="J79" s="7"/>
      <c r="K79" s="6"/>
      <c r="L79" s="5"/>
      <c r="M79" s="7"/>
      <c r="N79" s="7"/>
    </row>
    <row r="80" spans="1:14" ht="39" hidden="1">
      <c r="A80" s="12" t="s">
        <v>42</v>
      </c>
      <c r="B80" s="3" t="s">
        <v>43</v>
      </c>
      <c r="C80" s="34"/>
      <c r="D80" s="4"/>
      <c r="E80" s="9"/>
      <c r="F80" s="5"/>
      <c r="G80" s="10"/>
      <c r="H80" s="9"/>
      <c r="I80" s="5"/>
      <c r="J80" s="10"/>
      <c r="K80" s="9"/>
      <c r="L80" s="5"/>
      <c r="M80" s="10"/>
      <c r="N80" s="10"/>
    </row>
    <row r="81" spans="1:14" ht="26.25" hidden="1">
      <c r="A81" s="3"/>
      <c r="B81" s="3" t="s">
        <v>44</v>
      </c>
      <c r="C81" s="13"/>
      <c r="D81" s="5"/>
      <c r="E81" s="6"/>
      <c r="F81" s="5"/>
      <c r="G81" s="7"/>
      <c r="H81" s="6"/>
      <c r="I81" s="5"/>
      <c r="J81" s="7"/>
      <c r="K81" s="6"/>
      <c r="L81" s="5"/>
      <c r="M81" s="7"/>
      <c r="N81" s="7"/>
    </row>
    <row r="82" spans="1:17" s="31" customFormat="1" ht="12.75">
      <c r="A82" s="8" t="s">
        <v>165</v>
      </c>
      <c r="B82" s="3"/>
      <c r="C82" s="13"/>
      <c r="D82" s="5"/>
      <c r="E82" s="6"/>
      <c r="F82" s="5"/>
      <c r="G82" s="7"/>
      <c r="H82" s="6"/>
      <c r="I82" s="5"/>
      <c r="J82" s="7"/>
      <c r="K82" s="6"/>
      <c r="L82" s="5"/>
      <c r="M82" s="7"/>
      <c r="N82" s="7"/>
      <c r="O82" s="1"/>
      <c r="P82" s="1"/>
      <c r="Q82" s="1"/>
    </row>
    <row r="83" spans="1:17" s="32" customFormat="1" ht="26.25">
      <c r="A83" s="11" t="s">
        <v>129</v>
      </c>
      <c r="B83" s="3" t="s">
        <v>46</v>
      </c>
      <c r="C83" s="74">
        <v>211.3</v>
      </c>
      <c r="D83" s="75">
        <v>220.6</v>
      </c>
      <c r="E83" s="76">
        <v>226.8</v>
      </c>
      <c r="F83" s="75">
        <v>229.7</v>
      </c>
      <c r="G83" s="77">
        <v>231.2</v>
      </c>
      <c r="H83" s="74">
        <v>235.8</v>
      </c>
      <c r="I83" s="75">
        <v>230.4</v>
      </c>
      <c r="J83" s="77">
        <v>234.7</v>
      </c>
      <c r="K83" s="74">
        <v>240.1</v>
      </c>
      <c r="L83" s="75">
        <v>235.1</v>
      </c>
      <c r="M83" s="77">
        <v>240.2</v>
      </c>
      <c r="N83" s="75">
        <v>246.6</v>
      </c>
      <c r="O83" s="1"/>
      <c r="P83" s="1"/>
      <c r="Q83" s="1"/>
    </row>
    <row r="84" spans="1:14" ht="39">
      <c r="A84" s="11" t="s">
        <v>47</v>
      </c>
      <c r="B84" s="3" t="s">
        <v>7</v>
      </c>
      <c r="C84" s="13">
        <f>C83/D83*100/C85*100</f>
        <v>95.4977316464026</v>
      </c>
      <c r="D84" s="5">
        <f>D83/C83*100/D85*100</f>
        <v>105.56251277062356</v>
      </c>
      <c r="E84" s="6">
        <f>E83/D83*100/E85*100</f>
        <v>97.91477787851316</v>
      </c>
      <c r="F84" s="5">
        <f>F83/E83*100/F85*100</f>
        <v>96.18106325925255</v>
      </c>
      <c r="G84" s="7">
        <f>G83/E83*100/G85*100</f>
        <v>98.87491297125955</v>
      </c>
      <c r="H84" s="13">
        <f aca="true" t="shared" si="1" ref="H84:N84">H83/E83*100/H85*100</f>
        <v>95.64696777208277</v>
      </c>
      <c r="I84" s="13">
        <f t="shared" si="1"/>
        <v>96.91279741061119</v>
      </c>
      <c r="J84" s="5">
        <f t="shared" si="1"/>
        <v>98.46153329820547</v>
      </c>
      <c r="K84" s="13">
        <f t="shared" si="1"/>
        <v>94.01992548891536</v>
      </c>
      <c r="L84" s="13">
        <f t="shared" si="1"/>
        <v>98.68465237481195</v>
      </c>
      <c r="M84" s="5">
        <f t="shared" si="1"/>
        <v>99.07397592279654</v>
      </c>
      <c r="N84" s="5">
        <f t="shared" si="1"/>
        <v>94.66101873835211</v>
      </c>
    </row>
    <row r="85" spans="1:14" ht="26.25">
      <c r="A85" s="11" t="s">
        <v>48</v>
      </c>
      <c r="B85" s="3" t="s">
        <v>7</v>
      </c>
      <c r="C85" s="57">
        <v>100.3</v>
      </c>
      <c r="D85" s="57">
        <v>98.9</v>
      </c>
      <c r="E85" s="78">
        <v>105</v>
      </c>
      <c r="F85" s="57">
        <v>105.3</v>
      </c>
      <c r="G85" s="57">
        <v>103.1</v>
      </c>
      <c r="H85" s="57">
        <v>108.7</v>
      </c>
      <c r="I85" s="57">
        <v>103.5</v>
      </c>
      <c r="J85" s="57">
        <v>103.1</v>
      </c>
      <c r="K85" s="57">
        <v>108.3</v>
      </c>
      <c r="L85" s="57">
        <v>103.4</v>
      </c>
      <c r="M85" s="57">
        <v>103.3</v>
      </c>
      <c r="N85" s="57">
        <v>108.5</v>
      </c>
    </row>
    <row r="86" spans="1:14" ht="12.75">
      <c r="A86" s="8" t="s">
        <v>166</v>
      </c>
      <c r="B86" s="43"/>
      <c r="C86" s="13"/>
      <c r="D86" s="5"/>
      <c r="E86" s="6"/>
      <c r="F86" s="5"/>
      <c r="G86" s="7"/>
      <c r="H86" s="6"/>
      <c r="I86" s="5"/>
      <c r="J86" s="7"/>
      <c r="K86" s="6"/>
      <c r="L86" s="5"/>
      <c r="M86" s="7"/>
      <c r="N86" s="7"/>
    </row>
    <row r="87" spans="1:14" ht="26.25">
      <c r="A87" s="11" t="s">
        <v>171</v>
      </c>
      <c r="B87" s="3" t="s">
        <v>21</v>
      </c>
      <c r="C87" s="34">
        <v>497.1</v>
      </c>
      <c r="D87" s="79">
        <v>236.3</v>
      </c>
      <c r="E87" s="80">
        <v>262</v>
      </c>
      <c r="F87" s="79">
        <v>261</v>
      </c>
      <c r="G87" s="81">
        <v>275.1</v>
      </c>
      <c r="H87" s="80">
        <v>288.2</v>
      </c>
      <c r="I87" s="79">
        <v>274</v>
      </c>
      <c r="J87" s="81">
        <v>288.9</v>
      </c>
      <c r="K87" s="80">
        <v>303.3</v>
      </c>
      <c r="L87" s="79">
        <v>287.7</v>
      </c>
      <c r="M87" s="81">
        <v>303.3</v>
      </c>
      <c r="N87" s="81">
        <v>318.5</v>
      </c>
    </row>
    <row r="88" spans="1:14" ht="26.25">
      <c r="A88" s="12"/>
      <c r="B88" s="3" t="s">
        <v>51</v>
      </c>
      <c r="C88" s="13">
        <v>96.8</v>
      </c>
      <c r="D88" s="5">
        <f>D87/C87*100/D89*100</f>
        <v>44.63446676167783</v>
      </c>
      <c r="E88" s="6">
        <f>E87/D87*100/E89*100</f>
        <v>104.10892495614112</v>
      </c>
      <c r="F88" s="5">
        <f>F87/E87*100/F89*100</f>
        <v>93.5383292119127</v>
      </c>
      <c r="G88" s="7">
        <f>G87/E87*100/G89*100</f>
        <v>99.90485252140819</v>
      </c>
      <c r="H88" s="13">
        <f aca="true" t="shared" si="2" ref="H88:N88">H87/E87*100/H89*100</f>
        <v>106.69253152279339</v>
      </c>
      <c r="I88" s="5">
        <f t="shared" si="2"/>
        <v>101.82428992422639</v>
      </c>
      <c r="J88" s="7">
        <f t="shared" si="2"/>
        <v>101.26939024890393</v>
      </c>
      <c r="K88" s="13">
        <f t="shared" si="2"/>
        <v>102.17419133153219</v>
      </c>
      <c r="L88" s="13">
        <f t="shared" si="2"/>
        <v>101.94174757281553</v>
      </c>
      <c r="M88" s="7">
        <f t="shared" si="2"/>
        <v>101.53232463830994</v>
      </c>
      <c r="N88" s="5">
        <f t="shared" si="2"/>
        <v>102.95248993102022</v>
      </c>
    </row>
    <row r="89" spans="1:14" ht="39">
      <c r="A89" s="12" t="s">
        <v>172</v>
      </c>
      <c r="B89" s="3" t="s">
        <v>7</v>
      </c>
      <c r="C89" s="13">
        <v>108</v>
      </c>
      <c r="D89" s="5">
        <v>106.5</v>
      </c>
      <c r="E89" s="5">
        <v>106.5</v>
      </c>
      <c r="F89" s="5">
        <v>106.5</v>
      </c>
      <c r="G89" s="7">
        <v>105.1</v>
      </c>
      <c r="H89" s="13">
        <v>103.1</v>
      </c>
      <c r="I89" s="5">
        <v>103.1</v>
      </c>
      <c r="J89" s="7">
        <v>103.7</v>
      </c>
      <c r="K89" s="13">
        <v>103</v>
      </c>
      <c r="L89" s="5">
        <v>103</v>
      </c>
      <c r="M89" s="7">
        <v>103.4</v>
      </c>
      <c r="N89" s="5">
        <v>102</v>
      </c>
    </row>
    <row r="90" spans="1:14" ht="12.75">
      <c r="A90" s="2" t="s">
        <v>175</v>
      </c>
      <c r="B90" s="3"/>
      <c r="C90" s="13"/>
      <c r="D90" s="5"/>
      <c r="E90" s="6"/>
      <c r="F90" s="5"/>
      <c r="G90" s="7"/>
      <c r="H90" s="6"/>
      <c r="I90" s="5"/>
      <c r="J90" s="7"/>
      <c r="K90" s="6"/>
      <c r="L90" s="5"/>
      <c r="M90" s="7"/>
      <c r="N90" s="7"/>
    </row>
    <row r="91" spans="1:14" s="28" customFormat="1" ht="26.25">
      <c r="A91" s="11" t="s">
        <v>52</v>
      </c>
      <c r="B91" s="3" t="s">
        <v>53</v>
      </c>
      <c r="C91" s="57">
        <v>104.9</v>
      </c>
      <c r="D91" s="57">
        <v>104.5</v>
      </c>
      <c r="E91" s="57">
        <v>104.6</v>
      </c>
      <c r="F91" s="57">
        <v>104.3</v>
      </c>
      <c r="G91" s="57">
        <v>104.8</v>
      </c>
      <c r="H91" s="57">
        <v>104.1</v>
      </c>
      <c r="I91" s="57">
        <v>103.8</v>
      </c>
      <c r="J91" s="57">
        <v>104.3</v>
      </c>
      <c r="K91" s="57">
        <v>104.3</v>
      </c>
      <c r="L91" s="57">
        <v>104</v>
      </c>
      <c r="M91" s="57">
        <v>104.5</v>
      </c>
      <c r="N91" s="82">
        <v>104.5</v>
      </c>
    </row>
    <row r="92" spans="1:14" s="28" customFormat="1" ht="39">
      <c r="A92" s="11" t="s">
        <v>160</v>
      </c>
      <c r="B92" s="3" t="s">
        <v>54</v>
      </c>
      <c r="C92" s="57">
        <v>105</v>
      </c>
      <c r="D92" s="57">
        <v>103.3</v>
      </c>
      <c r="E92" s="57">
        <v>104.5</v>
      </c>
      <c r="F92" s="57">
        <v>104.2</v>
      </c>
      <c r="G92" s="57">
        <v>104.7</v>
      </c>
      <c r="H92" s="57">
        <v>103.9</v>
      </c>
      <c r="I92" s="57">
        <v>103.6</v>
      </c>
      <c r="J92" s="57">
        <v>104.1</v>
      </c>
      <c r="K92" s="57">
        <v>104.3</v>
      </c>
      <c r="L92" s="57">
        <v>104.1</v>
      </c>
      <c r="M92" s="57">
        <v>104.6</v>
      </c>
      <c r="N92" s="82">
        <v>104.1</v>
      </c>
    </row>
    <row r="93" spans="1:14" ht="12.75">
      <c r="A93" s="29" t="s">
        <v>55</v>
      </c>
      <c r="B93" s="29" t="s">
        <v>28</v>
      </c>
      <c r="C93" s="83">
        <v>87.7</v>
      </c>
      <c r="D93" s="50">
        <v>96.5</v>
      </c>
      <c r="E93" s="40">
        <v>106.1</v>
      </c>
      <c r="F93" s="50">
        <v>106.5</v>
      </c>
      <c r="G93" s="84">
        <v>111.4</v>
      </c>
      <c r="H93" s="83">
        <v>127.3</v>
      </c>
      <c r="I93" s="50">
        <v>111.8</v>
      </c>
      <c r="J93" s="84">
        <v>117.3</v>
      </c>
      <c r="K93" s="83">
        <v>123.8</v>
      </c>
      <c r="L93" s="50">
        <v>117.3</v>
      </c>
      <c r="M93" s="84">
        <v>123.3</v>
      </c>
      <c r="N93" s="84">
        <v>129.4</v>
      </c>
    </row>
    <row r="94" spans="1:14" ht="26.25">
      <c r="A94" s="29" t="s">
        <v>161</v>
      </c>
      <c r="B94" s="29" t="s">
        <v>51</v>
      </c>
      <c r="C94" s="6">
        <v>98.8</v>
      </c>
      <c r="D94" s="5">
        <f>D93/C93*100/D95*100</f>
        <v>105.59904752942</v>
      </c>
      <c r="E94" s="6">
        <f>E93/D93*100/E95*100</f>
        <v>105.5164937893449</v>
      </c>
      <c r="F94" s="5">
        <f>F93/E93*100/F95*100</f>
        <v>96.51634887261656</v>
      </c>
      <c r="G94" s="7">
        <f>G93/E93*100/G95*100</f>
        <v>100.66662268902782</v>
      </c>
      <c r="H94" s="7">
        <f>H93/F93*100/H95*100</f>
        <v>114.8227823553553</v>
      </c>
      <c r="I94" s="7">
        <f>I93/G93*100/I95*100</f>
        <v>96.68503509372741</v>
      </c>
      <c r="J94" s="7">
        <f>J93/H93*100/J95*100</f>
        <v>89.02854150301125</v>
      </c>
      <c r="K94" s="6">
        <f>(((K93/H93)*100)/K95)*100</f>
        <v>93.51018188410177</v>
      </c>
      <c r="L94" s="5">
        <f>(((L93/I93)*100)/L95)*100</f>
        <v>100.59395887396512</v>
      </c>
      <c r="M94" s="5">
        <f>M93/K93*100/M95*100</f>
        <v>95.76550267180315</v>
      </c>
      <c r="N94" s="5">
        <f>(((N93/K93)*100)/N95)*100</f>
        <v>100.02241615199696</v>
      </c>
    </row>
    <row r="95" spans="1:14" s="28" customFormat="1" ht="26.25">
      <c r="A95" s="29" t="s">
        <v>56</v>
      </c>
      <c r="B95" s="29" t="s">
        <v>7</v>
      </c>
      <c r="C95" s="85">
        <v>104.1</v>
      </c>
      <c r="D95" s="82">
        <v>104.2</v>
      </c>
      <c r="E95" s="86">
        <v>104.2</v>
      </c>
      <c r="F95" s="82">
        <v>104</v>
      </c>
      <c r="G95" s="87">
        <v>104.3</v>
      </c>
      <c r="H95" s="85">
        <v>104.1</v>
      </c>
      <c r="I95" s="57">
        <v>103.8</v>
      </c>
      <c r="J95" s="57">
        <v>103.5</v>
      </c>
      <c r="K95" s="57">
        <v>104</v>
      </c>
      <c r="L95" s="57">
        <v>104.3</v>
      </c>
      <c r="M95" s="57">
        <v>104</v>
      </c>
      <c r="N95" s="57">
        <v>104.5</v>
      </c>
    </row>
    <row r="96" spans="1:14" ht="12.75">
      <c r="A96" s="11" t="s">
        <v>57</v>
      </c>
      <c r="B96" s="3" t="s">
        <v>21</v>
      </c>
      <c r="C96" s="13">
        <v>101.35</v>
      </c>
      <c r="D96" s="5">
        <v>90.8</v>
      </c>
      <c r="E96" s="6">
        <v>91</v>
      </c>
      <c r="F96" s="5">
        <v>91</v>
      </c>
      <c r="G96" s="7">
        <v>91.5</v>
      </c>
      <c r="H96" s="13">
        <v>93</v>
      </c>
      <c r="I96" s="5">
        <v>92</v>
      </c>
      <c r="J96" s="7">
        <v>92.5</v>
      </c>
      <c r="K96" s="13">
        <v>93</v>
      </c>
      <c r="L96" s="5">
        <v>92</v>
      </c>
      <c r="M96" s="7">
        <v>92.5</v>
      </c>
      <c r="N96" s="5">
        <v>93</v>
      </c>
    </row>
    <row r="97" spans="1:14" ht="26.25">
      <c r="A97" s="11"/>
      <c r="B97" s="11" t="s">
        <v>51</v>
      </c>
      <c r="C97" s="13">
        <v>101.2</v>
      </c>
      <c r="D97" s="5">
        <f>D96/C96*100/D92*100</f>
        <v>86.72848777706194</v>
      </c>
      <c r="E97" s="6">
        <f>E96/D96*100/E92*100</f>
        <v>95.90455915519678</v>
      </c>
      <c r="F97" s="5">
        <f>F96/E96*100/F92*100</f>
        <v>95.96928982725528</v>
      </c>
      <c r="G97" s="6">
        <f>G96/E96*100/G92*100</f>
        <v>96.03576938820491</v>
      </c>
      <c r="H97" s="13">
        <f aca="true" t="shared" si="3" ref="H97:N97">H96/E96*100/H92*100</f>
        <v>98.36169605178267</v>
      </c>
      <c r="I97" s="5">
        <f t="shared" si="3"/>
        <v>97.58581187152616</v>
      </c>
      <c r="J97" s="7">
        <f t="shared" si="3"/>
        <v>97.1113315800801</v>
      </c>
      <c r="K97" s="6">
        <f t="shared" si="3"/>
        <v>95.87727708533077</v>
      </c>
      <c r="L97" s="5">
        <f t="shared" si="3"/>
        <v>96.06147934678194</v>
      </c>
      <c r="M97" s="6">
        <f t="shared" si="3"/>
        <v>95.60229445506693</v>
      </c>
      <c r="N97" s="5">
        <f t="shared" si="3"/>
        <v>96.06147934678194</v>
      </c>
    </row>
    <row r="98" spans="1:17" s="31" customFormat="1" ht="12.75">
      <c r="A98" s="2" t="s">
        <v>167</v>
      </c>
      <c r="B98" s="3"/>
      <c r="C98" s="34"/>
      <c r="D98" s="4"/>
      <c r="E98" s="9"/>
      <c r="F98" s="5"/>
      <c r="G98" s="10"/>
      <c r="H98" s="9"/>
      <c r="I98" s="5"/>
      <c r="J98" s="10"/>
      <c r="K98" s="9"/>
      <c r="L98" s="5"/>
      <c r="M98" s="10"/>
      <c r="N98" s="10"/>
      <c r="O98" s="1"/>
      <c r="P98" s="1"/>
      <c r="Q98" s="1"/>
    </row>
    <row r="99" spans="1:14" ht="26.25">
      <c r="A99" s="8" t="s">
        <v>58</v>
      </c>
      <c r="B99" s="3" t="s">
        <v>59</v>
      </c>
      <c r="C99" s="88">
        <v>0.204</v>
      </c>
      <c r="D99" s="89">
        <v>0.211</v>
      </c>
      <c r="E99" s="90">
        <v>0.212</v>
      </c>
      <c r="F99" s="89">
        <v>0.211</v>
      </c>
      <c r="G99" s="91">
        <v>0.213</v>
      </c>
      <c r="H99" s="88">
        <v>0.215</v>
      </c>
      <c r="I99" s="89">
        <v>0.212</v>
      </c>
      <c r="J99" s="92">
        <v>0.213</v>
      </c>
      <c r="K99" s="93">
        <v>0.216</v>
      </c>
      <c r="L99" s="94">
        <v>0.213</v>
      </c>
      <c r="M99" s="92">
        <v>0.215</v>
      </c>
      <c r="N99" s="94">
        <v>0.216</v>
      </c>
    </row>
    <row r="100" spans="1:14" ht="52.5">
      <c r="A100" s="8" t="s">
        <v>60</v>
      </c>
      <c r="B100" s="3" t="s">
        <v>6</v>
      </c>
      <c r="C100" s="95">
        <v>0.51</v>
      </c>
      <c r="D100" s="79">
        <v>0.51</v>
      </c>
      <c r="E100" s="80">
        <v>0.54</v>
      </c>
      <c r="F100" s="79">
        <v>0.52</v>
      </c>
      <c r="G100" s="81">
        <v>0.53</v>
      </c>
      <c r="H100" s="95">
        <v>0.54</v>
      </c>
      <c r="I100" s="79">
        <v>0.52</v>
      </c>
      <c r="J100" s="96">
        <v>0.53</v>
      </c>
      <c r="K100" s="97">
        <v>0.54</v>
      </c>
      <c r="L100" s="98">
        <v>0.53</v>
      </c>
      <c r="M100" s="96">
        <v>0.54</v>
      </c>
      <c r="N100" s="98">
        <v>0.55</v>
      </c>
    </row>
    <row r="101" spans="1:17" s="42" customFormat="1" ht="12.75">
      <c r="A101" s="8" t="s">
        <v>61</v>
      </c>
      <c r="B101" s="3" t="s">
        <v>21</v>
      </c>
      <c r="C101" s="95">
        <v>348.6</v>
      </c>
      <c r="D101" s="79">
        <v>363.5</v>
      </c>
      <c r="E101" s="80">
        <v>392</v>
      </c>
      <c r="F101" s="79">
        <v>384</v>
      </c>
      <c r="G101" s="81">
        <v>398</v>
      </c>
      <c r="H101" s="95">
        <v>406</v>
      </c>
      <c r="I101" s="79">
        <v>389</v>
      </c>
      <c r="J101" s="96">
        <v>401</v>
      </c>
      <c r="K101" s="97">
        <v>416</v>
      </c>
      <c r="L101" s="98">
        <v>402</v>
      </c>
      <c r="M101" s="96">
        <v>411</v>
      </c>
      <c r="N101" s="98">
        <v>418</v>
      </c>
      <c r="O101" s="1"/>
      <c r="P101" s="1"/>
      <c r="Q101" s="1"/>
    </row>
    <row r="102" spans="1:14" ht="12.75">
      <c r="A102" s="2" t="s">
        <v>168</v>
      </c>
      <c r="B102" s="3"/>
      <c r="C102" s="13"/>
      <c r="D102" s="5"/>
      <c r="E102" s="6"/>
      <c r="F102" s="5"/>
      <c r="G102" s="7"/>
      <c r="H102" s="6"/>
      <c r="I102" s="5"/>
      <c r="J102" s="7"/>
      <c r="K102" s="6"/>
      <c r="L102" s="5"/>
      <c r="M102" s="7"/>
      <c r="N102" s="7"/>
    </row>
    <row r="103" spans="1:14" ht="12.75">
      <c r="A103" s="21" t="s">
        <v>174</v>
      </c>
      <c r="B103" s="15" t="s">
        <v>21</v>
      </c>
      <c r="C103" s="33">
        <v>55.3</v>
      </c>
      <c r="D103" s="50">
        <v>31.3</v>
      </c>
      <c r="E103" s="40">
        <v>20.6</v>
      </c>
      <c r="F103" s="50">
        <v>10.5</v>
      </c>
      <c r="G103" s="40">
        <v>15.3</v>
      </c>
      <c r="H103" s="33">
        <v>20</v>
      </c>
      <c r="I103" s="50">
        <v>14</v>
      </c>
      <c r="J103" s="40">
        <v>18</v>
      </c>
      <c r="K103" s="33">
        <v>24</v>
      </c>
      <c r="L103" s="50">
        <v>15</v>
      </c>
      <c r="M103" s="40">
        <v>19</v>
      </c>
      <c r="N103" s="33">
        <v>25</v>
      </c>
    </row>
    <row r="104" spans="1:14" ht="26.25">
      <c r="A104" s="11" t="s">
        <v>173</v>
      </c>
      <c r="B104" s="3" t="s">
        <v>51</v>
      </c>
      <c r="C104" s="13">
        <v>103.4</v>
      </c>
      <c r="D104" s="5">
        <f>D103/C103*100/D105*100</f>
        <v>53.95649348298647</v>
      </c>
      <c r="E104" s="6">
        <f>E103/D103*100/E105*100</f>
        <v>63.28336200540673</v>
      </c>
      <c r="F104" s="5">
        <f>F103/E103*100/F105*100</f>
        <v>48.68278298606281</v>
      </c>
      <c r="G104" s="7">
        <f>G103/E103*100/G105*100</f>
        <v>71.14161365918982</v>
      </c>
      <c r="H104" s="6">
        <f aca="true" t="shared" si="4" ref="H104:N104">H103/E103*100/H105*100</f>
        <v>92.55231519616463</v>
      </c>
      <c r="I104" s="5">
        <f t="shared" si="4"/>
        <v>127.59170653907495</v>
      </c>
      <c r="J104" s="7">
        <f t="shared" si="4"/>
        <v>112.90504685559446</v>
      </c>
      <c r="K104" s="6">
        <f t="shared" si="4"/>
        <v>114.61318051575931</v>
      </c>
      <c r="L104" s="5">
        <f t="shared" si="4"/>
        <v>102.9230135858378</v>
      </c>
      <c r="M104" s="7">
        <f t="shared" si="4"/>
        <v>100.91353303590398</v>
      </c>
      <c r="N104" s="7">
        <f t="shared" si="4"/>
        <v>99.39567430025446</v>
      </c>
    </row>
    <row r="105" spans="1:14" ht="12.75">
      <c r="A105" s="11" t="s">
        <v>62</v>
      </c>
      <c r="B105" s="3" t="s">
        <v>7</v>
      </c>
      <c r="C105" s="13">
        <v>103.7</v>
      </c>
      <c r="D105" s="5">
        <v>104.9</v>
      </c>
      <c r="E105" s="6">
        <v>104</v>
      </c>
      <c r="F105" s="57">
        <v>104.7</v>
      </c>
      <c r="G105" s="57">
        <v>104.4</v>
      </c>
      <c r="H105" s="57">
        <v>104.9</v>
      </c>
      <c r="I105" s="57">
        <v>104.5</v>
      </c>
      <c r="J105" s="57">
        <v>104.2</v>
      </c>
      <c r="K105" s="57">
        <v>104.7</v>
      </c>
      <c r="L105" s="5">
        <v>104.1</v>
      </c>
      <c r="M105" s="10">
        <v>104.6</v>
      </c>
      <c r="N105" s="10">
        <v>104.8</v>
      </c>
    </row>
    <row r="106" spans="1:14" ht="40.5" customHeight="1">
      <c r="A106" s="8" t="s">
        <v>162</v>
      </c>
      <c r="B106" s="3"/>
      <c r="C106" s="56"/>
      <c r="D106" s="56"/>
      <c r="E106" s="40"/>
      <c r="F106" s="50"/>
      <c r="G106" s="40"/>
      <c r="H106" s="33"/>
      <c r="I106" s="50"/>
      <c r="J106" s="40"/>
      <c r="K106" s="33"/>
      <c r="L106" s="50"/>
      <c r="M106" s="40"/>
      <c r="N106" s="50"/>
    </row>
    <row r="107" spans="1:14" ht="39">
      <c r="A107" s="12" t="s">
        <v>63</v>
      </c>
      <c r="B107" s="15" t="s">
        <v>28</v>
      </c>
      <c r="C107" s="33">
        <v>1</v>
      </c>
      <c r="D107" s="5">
        <v>1.8</v>
      </c>
      <c r="E107" s="6">
        <v>2.3</v>
      </c>
      <c r="F107" s="50">
        <v>1</v>
      </c>
      <c r="G107" s="40">
        <v>1.3</v>
      </c>
      <c r="H107" s="33">
        <v>2</v>
      </c>
      <c r="I107" s="50">
        <v>1</v>
      </c>
      <c r="J107" s="40">
        <v>1.5</v>
      </c>
      <c r="K107" s="33">
        <v>2</v>
      </c>
      <c r="L107" s="50">
        <v>2</v>
      </c>
      <c r="M107" s="40">
        <v>2</v>
      </c>
      <c r="N107" s="50">
        <v>3</v>
      </c>
    </row>
    <row r="108" spans="1:14" ht="39">
      <c r="A108" s="12" t="s">
        <v>65</v>
      </c>
      <c r="B108" s="15" t="s">
        <v>28</v>
      </c>
      <c r="C108" s="36"/>
      <c r="D108" s="16"/>
      <c r="E108" s="51"/>
      <c r="F108" s="16"/>
      <c r="G108" s="41"/>
      <c r="H108" s="36"/>
      <c r="I108" s="16"/>
      <c r="J108" s="41"/>
      <c r="K108" s="36"/>
      <c r="L108" s="16"/>
      <c r="M108" s="41"/>
      <c r="N108" s="16"/>
    </row>
    <row r="109" spans="1:14" ht="12.75">
      <c r="A109" s="12" t="s">
        <v>64</v>
      </c>
      <c r="B109" s="3"/>
      <c r="C109" s="13"/>
      <c r="D109" s="5"/>
      <c r="E109" s="6"/>
      <c r="F109" s="5"/>
      <c r="G109" s="7"/>
      <c r="H109" s="6"/>
      <c r="I109" s="5"/>
      <c r="J109" s="7"/>
      <c r="K109" s="6"/>
      <c r="L109" s="5"/>
      <c r="M109" s="7"/>
      <c r="N109" s="7"/>
    </row>
    <row r="110" spans="1:14" ht="12.75">
      <c r="A110" s="14" t="s">
        <v>66</v>
      </c>
      <c r="B110" s="15" t="s">
        <v>28</v>
      </c>
      <c r="C110" s="13"/>
      <c r="D110" s="5"/>
      <c r="E110" s="6"/>
      <c r="F110" s="5"/>
      <c r="G110" s="7"/>
      <c r="H110" s="13"/>
      <c r="I110" s="5"/>
      <c r="J110" s="7"/>
      <c r="K110" s="13"/>
      <c r="L110" s="5"/>
      <c r="M110" s="7"/>
      <c r="N110" s="5"/>
    </row>
    <row r="111" spans="1:14" ht="26.25">
      <c r="A111" s="30" t="s">
        <v>67</v>
      </c>
      <c r="B111" s="15" t="s">
        <v>28</v>
      </c>
      <c r="C111" s="13"/>
      <c r="D111" s="5"/>
      <c r="E111" s="6"/>
      <c r="F111" s="5"/>
      <c r="G111" s="7"/>
      <c r="H111" s="6"/>
      <c r="I111" s="5"/>
      <c r="J111" s="7"/>
      <c r="K111" s="6"/>
      <c r="L111" s="5"/>
      <c r="M111" s="7"/>
      <c r="N111" s="7"/>
    </row>
    <row r="112" spans="1:14" ht="29.25" customHeight="1">
      <c r="A112" s="14" t="s">
        <v>68</v>
      </c>
      <c r="B112" s="15" t="s">
        <v>28</v>
      </c>
      <c r="C112" s="34"/>
      <c r="D112" s="4"/>
      <c r="E112" s="9"/>
      <c r="F112" s="5"/>
      <c r="G112" s="10"/>
      <c r="H112" s="9"/>
      <c r="I112" s="5"/>
      <c r="J112" s="10"/>
      <c r="K112" s="9"/>
      <c r="L112" s="5"/>
      <c r="M112" s="10"/>
      <c r="N112" s="10"/>
    </row>
    <row r="113" spans="1:14" ht="12.75">
      <c r="A113" s="14" t="s">
        <v>69</v>
      </c>
      <c r="B113" s="15" t="s">
        <v>28</v>
      </c>
      <c r="C113" s="36">
        <v>54.3</v>
      </c>
      <c r="D113" s="16">
        <v>29.5</v>
      </c>
      <c r="E113" s="51">
        <v>18.3</v>
      </c>
      <c r="F113" s="16">
        <v>9.5</v>
      </c>
      <c r="G113" s="41">
        <v>14</v>
      </c>
      <c r="H113" s="36">
        <v>18</v>
      </c>
      <c r="I113" s="16">
        <v>13</v>
      </c>
      <c r="J113" s="41">
        <v>16.5</v>
      </c>
      <c r="K113" s="36">
        <v>22</v>
      </c>
      <c r="L113" s="16">
        <v>13</v>
      </c>
      <c r="M113" s="41">
        <v>17</v>
      </c>
      <c r="N113" s="16">
        <v>22</v>
      </c>
    </row>
    <row r="114" spans="1:14" ht="12.75">
      <c r="A114" s="14" t="s">
        <v>49</v>
      </c>
      <c r="B114" s="3"/>
      <c r="C114" s="34"/>
      <c r="D114" s="4"/>
      <c r="E114" s="9"/>
      <c r="F114" s="5"/>
      <c r="G114" s="9"/>
      <c r="H114" s="34"/>
      <c r="I114" s="5"/>
      <c r="J114" s="9"/>
      <c r="K114" s="34"/>
      <c r="L114" s="5"/>
      <c r="M114" s="9"/>
      <c r="N114" s="4"/>
    </row>
    <row r="115" spans="1:14" ht="12.75">
      <c r="A115" s="30" t="s">
        <v>70</v>
      </c>
      <c r="B115" s="15" t="s">
        <v>28</v>
      </c>
      <c r="C115" s="13"/>
      <c r="D115" s="5"/>
      <c r="E115" s="6"/>
      <c r="F115" s="5"/>
      <c r="G115" s="7"/>
      <c r="H115" s="13"/>
      <c r="I115" s="5"/>
      <c r="J115" s="7"/>
      <c r="K115" s="13"/>
      <c r="L115" s="5"/>
      <c r="M115" s="7"/>
      <c r="N115" s="5"/>
    </row>
    <row r="116" spans="1:14" ht="12.75">
      <c r="A116" s="30" t="s">
        <v>71</v>
      </c>
      <c r="B116" s="15" t="s">
        <v>28</v>
      </c>
      <c r="C116" s="36">
        <v>54.3</v>
      </c>
      <c r="D116" s="16">
        <v>29.5</v>
      </c>
      <c r="E116" s="51">
        <v>18.3</v>
      </c>
      <c r="F116" s="16">
        <v>9.5</v>
      </c>
      <c r="G116" s="41">
        <v>14</v>
      </c>
      <c r="H116" s="36">
        <v>18</v>
      </c>
      <c r="I116" s="16">
        <v>13</v>
      </c>
      <c r="J116" s="41">
        <v>16.5</v>
      </c>
      <c r="K116" s="36">
        <v>22</v>
      </c>
      <c r="L116" s="16">
        <v>13</v>
      </c>
      <c r="M116" s="41">
        <v>17</v>
      </c>
      <c r="N116" s="16">
        <v>22</v>
      </c>
    </row>
    <row r="117" spans="1:14" ht="12.75">
      <c r="A117" s="14" t="s">
        <v>72</v>
      </c>
      <c r="B117" s="15" t="s">
        <v>28</v>
      </c>
      <c r="C117" s="13"/>
      <c r="D117" s="5"/>
      <c r="E117" s="6"/>
      <c r="F117" s="5"/>
      <c r="G117" s="6"/>
      <c r="H117" s="13"/>
      <c r="I117" s="5"/>
      <c r="J117" s="6"/>
      <c r="K117" s="13"/>
      <c r="L117" s="5"/>
      <c r="M117" s="6"/>
      <c r="N117" s="5"/>
    </row>
    <row r="118" spans="1:14" ht="12.75">
      <c r="A118" s="14" t="s">
        <v>73</v>
      </c>
      <c r="B118" s="15" t="s">
        <v>28</v>
      </c>
      <c r="C118" s="13"/>
      <c r="D118" s="5"/>
      <c r="E118" s="6"/>
      <c r="F118" s="5"/>
      <c r="G118" s="6"/>
      <c r="H118" s="13"/>
      <c r="I118" s="5"/>
      <c r="J118" s="6"/>
      <c r="K118" s="13"/>
      <c r="L118" s="5"/>
      <c r="M118" s="6"/>
      <c r="N118" s="5"/>
    </row>
    <row r="119" spans="1:14" ht="12.75">
      <c r="A119" s="14"/>
      <c r="B119" s="15"/>
      <c r="C119" s="13"/>
      <c r="D119" s="5"/>
      <c r="E119" s="6"/>
      <c r="F119" s="5"/>
      <c r="G119" s="7"/>
      <c r="H119" s="6"/>
      <c r="I119" s="5"/>
      <c r="J119" s="7"/>
      <c r="K119" s="6"/>
      <c r="L119" s="5"/>
      <c r="M119" s="7"/>
      <c r="N119" s="7"/>
    </row>
    <row r="120" spans="1:14" ht="12.75">
      <c r="A120" s="2" t="s">
        <v>169</v>
      </c>
      <c r="B120" s="3"/>
      <c r="C120" s="13"/>
      <c r="D120" s="5"/>
      <c r="E120" s="6"/>
      <c r="F120" s="5"/>
      <c r="G120" s="7"/>
      <c r="H120" s="6"/>
      <c r="I120" s="5"/>
      <c r="J120" s="7"/>
      <c r="K120" s="6"/>
      <c r="L120" s="5"/>
      <c r="M120" s="7"/>
      <c r="N120" s="7"/>
    </row>
    <row r="121" spans="1:14" ht="45" customHeight="1">
      <c r="A121" s="8" t="s">
        <v>75</v>
      </c>
      <c r="B121" s="3"/>
      <c r="C121" s="34"/>
      <c r="D121" s="4"/>
      <c r="E121" s="9"/>
      <c r="F121" s="5"/>
      <c r="G121" s="10"/>
      <c r="H121" s="9"/>
      <c r="I121" s="5"/>
      <c r="J121" s="10"/>
      <c r="K121" s="9"/>
      <c r="L121" s="5"/>
      <c r="M121" s="10"/>
      <c r="N121" s="10"/>
    </row>
    <row r="122" spans="1:14" ht="12.75">
      <c r="A122" s="11" t="s">
        <v>76</v>
      </c>
      <c r="B122" s="3" t="s">
        <v>74</v>
      </c>
      <c r="C122" s="5">
        <v>2.3</v>
      </c>
      <c r="D122" s="5">
        <v>2.5</v>
      </c>
      <c r="E122" s="6">
        <v>2.4</v>
      </c>
      <c r="F122" s="5">
        <v>2.56</v>
      </c>
      <c r="G122" s="7">
        <v>2.57</v>
      </c>
      <c r="H122" s="13">
        <v>2.6</v>
      </c>
      <c r="I122" s="5">
        <v>2.55</v>
      </c>
      <c r="J122" s="7">
        <v>2.58</v>
      </c>
      <c r="K122" s="13">
        <v>2.6</v>
      </c>
      <c r="L122" s="5">
        <v>2.57</v>
      </c>
      <c r="M122" s="7">
        <v>2.58</v>
      </c>
      <c r="N122" s="5">
        <v>2.62</v>
      </c>
    </row>
    <row r="123" spans="1:14" ht="12.75">
      <c r="A123" s="12" t="s">
        <v>77</v>
      </c>
      <c r="B123" s="3" t="s">
        <v>74</v>
      </c>
      <c r="C123" s="5"/>
      <c r="D123" s="5"/>
      <c r="E123" s="6"/>
      <c r="F123" s="5"/>
      <c r="G123" s="7"/>
      <c r="H123" s="13"/>
      <c r="I123" s="5"/>
      <c r="J123" s="7"/>
      <c r="K123" s="13"/>
      <c r="L123" s="5"/>
      <c r="M123" s="7"/>
      <c r="N123" s="5"/>
    </row>
    <row r="124" spans="1:14" ht="12.75">
      <c r="A124" s="12" t="s">
        <v>78</v>
      </c>
      <c r="B124" s="3" t="s">
        <v>74</v>
      </c>
      <c r="C124" s="5">
        <v>2.3</v>
      </c>
      <c r="D124" s="5">
        <v>2.5</v>
      </c>
      <c r="E124" s="6">
        <v>2.4</v>
      </c>
      <c r="F124" s="5">
        <v>2.56</v>
      </c>
      <c r="G124" s="7">
        <v>2.57</v>
      </c>
      <c r="H124" s="13">
        <v>2.6</v>
      </c>
      <c r="I124" s="5">
        <v>2.55</v>
      </c>
      <c r="J124" s="7">
        <v>2.58</v>
      </c>
      <c r="K124" s="13">
        <v>2.6</v>
      </c>
      <c r="L124" s="5">
        <v>2.57</v>
      </c>
      <c r="M124" s="7">
        <v>2.58</v>
      </c>
      <c r="N124" s="5">
        <v>2.62</v>
      </c>
    </row>
    <row r="125" spans="1:14" ht="12.75">
      <c r="A125" s="11" t="s">
        <v>79</v>
      </c>
      <c r="B125" s="3" t="s">
        <v>74</v>
      </c>
      <c r="C125" s="5"/>
      <c r="D125" s="5"/>
      <c r="E125" s="6"/>
      <c r="F125" s="5"/>
      <c r="G125" s="7"/>
      <c r="H125" s="13"/>
      <c r="I125" s="5"/>
      <c r="J125" s="7"/>
      <c r="K125" s="13"/>
      <c r="L125" s="5"/>
      <c r="M125" s="7"/>
      <c r="N125" s="5"/>
    </row>
    <row r="126" spans="1:14" ht="39">
      <c r="A126" s="11" t="s">
        <v>80</v>
      </c>
      <c r="B126" s="3" t="s">
        <v>74</v>
      </c>
      <c r="C126" s="5"/>
      <c r="D126" s="5"/>
      <c r="E126" s="6"/>
      <c r="F126" s="5"/>
      <c r="G126" s="7"/>
      <c r="H126" s="13"/>
      <c r="I126" s="5"/>
      <c r="J126" s="7"/>
      <c r="K126" s="13"/>
      <c r="L126" s="5"/>
      <c r="M126" s="7"/>
      <c r="N126" s="5"/>
    </row>
    <row r="127" spans="1:14" ht="12.75">
      <c r="A127" s="12" t="s">
        <v>64</v>
      </c>
      <c r="B127" s="3"/>
      <c r="C127" s="5"/>
      <c r="D127" s="5"/>
      <c r="E127" s="6"/>
      <c r="F127" s="5"/>
      <c r="G127" s="7"/>
      <c r="H127" s="13"/>
      <c r="I127" s="5"/>
      <c r="J127" s="7"/>
      <c r="K127" s="13"/>
      <c r="L127" s="5"/>
      <c r="M127" s="7"/>
      <c r="N127" s="5"/>
    </row>
    <row r="128" spans="1:14" ht="12.75">
      <c r="A128" s="12" t="s">
        <v>81</v>
      </c>
      <c r="B128" s="3" t="s">
        <v>74</v>
      </c>
      <c r="C128" s="4"/>
      <c r="D128" s="4"/>
      <c r="E128" s="9"/>
      <c r="F128" s="5"/>
      <c r="G128" s="7"/>
      <c r="H128" s="13"/>
      <c r="I128" s="5"/>
      <c r="J128" s="7"/>
      <c r="K128" s="13"/>
      <c r="L128" s="5"/>
      <c r="M128" s="7"/>
      <c r="N128" s="5"/>
    </row>
    <row r="129" spans="1:14" ht="12.75">
      <c r="A129" s="12" t="s">
        <v>82</v>
      </c>
      <c r="B129" s="3" t="s">
        <v>74</v>
      </c>
      <c r="C129" s="5"/>
      <c r="D129" s="5"/>
      <c r="E129" s="6"/>
      <c r="F129" s="5"/>
      <c r="G129" s="7"/>
      <c r="H129" s="13"/>
      <c r="I129" s="5"/>
      <c r="J129" s="7"/>
      <c r="K129" s="13"/>
      <c r="L129" s="5"/>
      <c r="M129" s="7"/>
      <c r="N129" s="5"/>
    </row>
    <row r="130" spans="1:14" ht="12.75">
      <c r="A130" s="11" t="s">
        <v>83</v>
      </c>
      <c r="B130" s="3" t="s">
        <v>74</v>
      </c>
      <c r="C130" s="4">
        <v>0.16</v>
      </c>
      <c r="D130" s="4">
        <v>0.08</v>
      </c>
      <c r="E130" s="9">
        <v>0.05</v>
      </c>
      <c r="F130" s="5">
        <v>0.05</v>
      </c>
      <c r="G130" s="10">
        <v>0.05</v>
      </c>
      <c r="H130" s="34">
        <v>0.07</v>
      </c>
      <c r="I130" s="5">
        <v>0.06</v>
      </c>
      <c r="J130" s="10">
        <v>0.06</v>
      </c>
      <c r="K130" s="34">
        <v>0.07</v>
      </c>
      <c r="L130" s="5">
        <v>0.06</v>
      </c>
      <c r="M130" s="10">
        <v>0.06</v>
      </c>
      <c r="N130" s="4">
        <v>0.08</v>
      </c>
    </row>
    <row r="131" spans="1:14" ht="12.75">
      <c r="A131" s="11" t="s">
        <v>84</v>
      </c>
      <c r="B131" s="3" t="s">
        <v>74</v>
      </c>
      <c r="C131" s="5">
        <v>7.1</v>
      </c>
      <c r="D131" s="5">
        <v>8.9</v>
      </c>
      <c r="E131" s="6">
        <v>8.9</v>
      </c>
      <c r="F131" s="5">
        <v>8.39</v>
      </c>
      <c r="G131" s="7">
        <v>8.42</v>
      </c>
      <c r="H131" s="13">
        <v>8.6</v>
      </c>
      <c r="I131" s="5">
        <v>8.41</v>
      </c>
      <c r="J131" s="7">
        <v>8.44</v>
      </c>
      <c r="K131" s="13">
        <v>8.7</v>
      </c>
      <c r="L131" s="5">
        <v>8.43</v>
      </c>
      <c r="M131" s="7">
        <v>8.53</v>
      </c>
      <c r="N131" s="5">
        <v>8.8</v>
      </c>
    </row>
    <row r="132" spans="1:14" ht="26.25">
      <c r="A132" s="11" t="s">
        <v>85</v>
      </c>
      <c r="B132" s="3" t="s">
        <v>74</v>
      </c>
      <c r="C132" s="4"/>
      <c r="D132" s="4"/>
      <c r="E132" s="9"/>
      <c r="F132" s="5"/>
      <c r="G132" s="10"/>
      <c r="H132" s="34"/>
      <c r="I132" s="5"/>
      <c r="J132" s="10"/>
      <c r="K132" s="34"/>
      <c r="L132" s="5"/>
      <c r="M132" s="10"/>
      <c r="N132" s="4"/>
    </row>
    <row r="133" spans="1:14" ht="12.75">
      <c r="A133" s="11" t="s">
        <v>64</v>
      </c>
      <c r="B133" s="3"/>
      <c r="C133" s="5"/>
      <c r="D133" s="5"/>
      <c r="E133" s="6"/>
      <c r="F133" s="5"/>
      <c r="G133" s="7"/>
      <c r="H133" s="13"/>
      <c r="I133" s="5"/>
      <c r="J133" s="7"/>
      <c r="K133" s="13"/>
      <c r="L133" s="5"/>
      <c r="M133" s="7"/>
      <c r="N133" s="5"/>
    </row>
    <row r="134" spans="1:14" ht="12.75">
      <c r="A134" s="12" t="s">
        <v>86</v>
      </c>
      <c r="B134" s="3" t="s">
        <v>74</v>
      </c>
      <c r="C134" s="4"/>
      <c r="D134" s="4"/>
      <c r="E134" s="9"/>
      <c r="F134" s="5"/>
      <c r="G134" s="10"/>
      <c r="H134" s="34"/>
      <c r="I134" s="5"/>
      <c r="J134" s="10"/>
      <c r="K134" s="34"/>
      <c r="L134" s="5"/>
      <c r="M134" s="10"/>
      <c r="N134" s="4"/>
    </row>
    <row r="135" spans="1:14" ht="12.75">
      <c r="A135" s="11" t="s">
        <v>87</v>
      </c>
      <c r="B135" s="3" t="s">
        <v>74</v>
      </c>
      <c r="C135" s="5">
        <v>0.03</v>
      </c>
      <c r="D135" s="5">
        <v>0.02</v>
      </c>
      <c r="E135" s="6">
        <v>0.05</v>
      </c>
      <c r="F135" s="5">
        <v>0.03</v>
      </c>
      <c r="G135" s="5">
        <v>0.03</v>
      </c>
      <c r="H135" s="5">
        <v>0.03</v>
      </c>
      <c r="I135" s="5">
        <v>0.03</v>
      </c>
      <c r="J135" s="5">
        <v>0.03</v>
      </c>
      <c r="K135" s="5">
        <v>0.03</v>
      </c>
      <c r="L135" s="5">
        <v>0.03</v>
      </c>
      <c r="M135" s="5">
        <v>0.03</v>
      </c>
      <c r="N135" s="5">
        <v>0.03</v>
      </c>
    </row>
    <row r="136" spans="1:14" ht="12.75">
      <c r="A136" s="11" t="s">
        <v>88</v>
      </c>
      <c r="B136" s="3" t="s">
        <v>74</v>
      </c>
      <c r="C136" s="4">
        <v>13.1</v>
      </c>
      <c r="D136" s="4">
        <v>1.55</v>
      </c>
      <c r="E136" s="9">
        <v>2.9</v>
      </c>
      <c r="F136" s="5">
        <v>0.29</v>
      </c>
      <c r="G136" s="99">
        <v>0.3</v>
      </c>
      <c r="H136" s="100">
        <v>0.5</v>
      </c>
      <c r="I136" s="101">
        <v>0.3</v>
      </c>
      <c r="J136" s="99">
        <v>0.29</v>
      </c>
      <c r="K136" s="100">
        <v>0.3</v>
      </c>
      <c r="L136" s="101">
        <v>0.3</v>
      </c>
      <c r="M136" s="99">
        <v>0.31</v>
      </c>
      <c r="N136" s="101">
        <v>0.35</v>
      </c>
    </row>
    <row r="137" spans="1:14" ht="12.75">
      <c r="A137" s="11" t="s">
        <v>89</v>
      </c>
      <c r="B137" s="3" t="s">
        <v>74</v>
      </c>
      <c r="C137" s="5">
        <v>6.1</v>
      </c>
      <c r="D137" s="5">
        <v>7.32</v>
      </c>
      <c r="E137" s="6">
        <v>12.9</v>
      </c>
      <c r="F137" s="5">
        <v>8.41</v>
      </c>
      <c r="G137" s="7">
        <v>8.41</v>
      </c>
      <c r="H137" s="13">
        <v>8.41</v>
      </c>
      <c r="I137" s="5">
        <v>7.99</v>
      </c>
      <c r="J137" s="7">
        <v>7.99</v>
      </c>
      <c r="K137" s="13">
        <v>7.99</v>
      </c>
      <c r="L137" s="5">
        <v>8</v>
      </c>
      <c r="M137" s="7">
        <v>8</v>
      </c>
      <c r="N137" s="5">
        <v>8</v>
      </c>
    </row>
    <row r="138" spans="1:14" ht="12.75">
      <c r="A138" s="38" t="s">
        <v>90</v>
      </c>
      <c r="B138" s="3" t="s">
        <v>74</v>
      </c>
      <c r="C138" s="5">
        <f aca="true" t="shared" si="5" ref="C138:N138">SUM(C124:C137)</f>
        <v>28.79</v>
      </c>
      <c r="D138" s="5">
        <f t="shared" si="5"/>
        <v>20.37</v>
      </c>
      <c r="E138" s="6">
        <f t="shared" si="5"/>
        <v>27.200000000000003</v>
      </c>
      <c r="F138" s="5">
        <f t="shared" si="5"/>
        <v>19.729999999999997</v>
      </c>
      <c r="G138" s="7">
        <f t="shared" si="5"/>
        <v>19.78</v>
      </c>
      <c r="H138" s="13">
        <f t="shared" si="5"/>
        <v>20.21</v>
      </c>
      <c r="I138" s="5">
        <f t="shared" si="5"/>
        <v>19.34</v>
      </c>
      <c r="J138" s="7">
        <f t="shared" si="5"/>
        <v>19.39</v>
      </c>
      <c r="K138" s="13">
        <f t="shared" si="5"/>
        <v>19.689999999999998</v>
      </c>
      <c r="L138" s="5">
        <f t="shared" si="5"/>
        <v>19.39</v>
      </c>
      <c r="M138" s="7">
        <f t="shared" si="5"/>
        <v>19.509999999999998</v>
      </c>
      <c r="N138" s="5">
        <f t="shared" si="5"/>
        <v>19.88</v>
      </c>
    </row>
    <row r="139" spans="1:14" ht="26.25">
      <c r="A139" s="11" t="s">
        <v>91</v>
      </c>
      <c r="B139" s="3" t="s">
        <v>74</v>
      </c>
      <c r="C139" s="13"/>
      <c r="D139" s="5"/>
      <c r="E139" s="6"/>
      <c r="F139" s="5"/>
      <c r="G139" s="7"/>
      <c r="H139" s="13"/>
      <c r="I139" s="5"/>
      <c r="J139" s="7"/>
      <c r="K139" s="13"/>
      <c r="L139" s="5"/>
      <c r="M139" s="7"/>
      <c r="N139" s="5"/>
    </row>
    <row r="140" spans="1:14" ht="26.25">
      <c r="A140" s="11" t="s">
        <v>92</v>
      </c>
      <c r="B140" s="3" t="s">
        <v>74</v>
      </c>
      <c r="C140" s="34"/>
      <c r="D140" s="4"/>
      <c r="E140" s="9"/>
      <c r="F140" s="5"/>
      <c r="G140" s="10"/>
      <c r="H140" s="34"/>
      <c r="I140" s="5"/>
      <c r="J140" s="10"/>
      <c r="K140" s="34"/>
      <c r="L140" s="5"/>
      <c r="M140" s="10"/>
      <c r="N140" s="4"/>
    </row>
    <row r="141" spans="1:14" ht="12.75">
      <c r="A141" s="12" t="s">
        <v>93</v>
      </c>
      <c r="B141" s="3" t="s">
        <v>74</v>
      </c>
      <c r="C141" s="13"/>
      <c r="D141" s="5"/>
      <c r="E141" s="6"/>
      <c r="F141" s="5"/>
      <c r="G141" s="7"/>
      <c r="H141" s="13"/>
      <c r="I141" s="5"/>
      <c r="J141" s="7"/>
      <c r="K141" s="13"/>
      <c r="L141" s="5"/>
      <c r="M141" s="7"/>
      <c r="N141" s="5"/>
    </row>
    <row r="142" spans="1:14" ht="39">
      <c r="A142" s="12" t="s">
        <v>94</v>
      </c>
      <c r="B142" s="3" t="s">
        <v>74</v>
      </c>
      <c r="C142" s="34"/>
      <c r="D142" s="4"/>
      <c r="E142" s="9"/>
      <c r="F142" s="5"/>
      <c r="G142" s="10"/>
      <c r="H142" s="34"/>
      <c r="I142" s="5"/>
      <c r="J142" s="10"/>
      <c r="K142" s="34"/>
      <c r="L142" s="5"/>
      <c r="M142" s="10"/>
      <c r="N142" s="4"/>
    </row>
    <row r="143" spans="1:14" ht="26.25">
      <c r="A143" s="11" t="s">
        <v>95</v>
      </c>
      <c r="B143" s="3" t="s">
        <v>74</v>
      </c>
      <c r="C143" s="5">
        <v>0.48</v>
      </c>
      <c r="D143" s="5">
        <v>1.5</v>
      </c>
      <c r="E143" s="6">
        <v>3.2</v>
      </c>
      <c r="F143" s="5">
        <v>0.57</v>
      </c>
      <c r="G143" s="5">
        <v>0.57</v>
      </c>
      <c r="H143" s="5">
        <v>0.57</v>
      </c>
      <c r="I143" s="5">
        <v>0.57</v>
      </c>
      <c r="J143" s="5">
        <v>0.57</v>
      </c>
      <c r="K143" s="5">
        <v>0.57</v>
      </c>
      <c r="L143" s="5">
        <v>0.57</v>
      </c>
      <c r="M143" s="5">
        <v>0.57</v>
      </c>
      <c r="N143" s="5">
        <v>0.57</v>
      </c>
    </row>
    <row r="144" spans="1:14" ht="15.75" customHeight="1">
      <c r="A144" s="12" t="s">
        <v>70</v>
      </c>
      <c r="B144" s="3" t="s">
        <v>74</v>
      </c>
      <c r="C144" s="5">
        <v>0.48</v>
      </c>
      <c r="D144" s="5">
        <v>1.5</v>
      </c>
      <c r="E144" s="6">
        <v>3.2</v>
      </c>
      <c r="F144" s="5">
        <v>0.57</v>
      </c>
      <c r="G144" s="5">
        <v>0.57</v>
      </c>
      <c r="H144" s="5">
        <v>0.57</v>
      </c>
      <c r="I144" s="5">
        <v>0.57</v>
      </c>
      <c r="J144" s="5">
        <v>0.57</v>
      </c>
      <c r="K144" s="5">
        <v>0.57</v>
      </c>
      <c r="L144" s="5">
        <v>0.57</v>
      </c>
      <c r="M144" s="5">
        <v>0.57</v>
      </c>
      <c r="N144" s="5">
        <v>0.57</v>
      </c>
    </row>
    <row r="145" spans="1:14" ht="30" customHeight="1">
      <c r="A145" s="12" t="s">
        <v>96</v>
      </c>
      <c r="B145" s="3" t="s">
        <v>74</v>
      </c>
      <c r="C145" s="5"/>
      <c r="D145" s="5"/>
      <c r="E145" s="6"/>
      <c r="F145" s="5"/>
      <c r="G145" s="7"/>
      <c r="H145" s="13"/>
      <c r="I145" s="5"/>
      <c r="J145" s="7"/>
      <c r="K145" s="13"/>
      <c r="L145" s="5"/>
      <c r="M145" s="7"/>
      <c r="N145" s="5"/>
    </row>
    <row r="146" spans="1:15" ht="13.5">
      <c r="A146" s="39" t="s">
        <v>97</v>
      </c>
      <c r="B146" s="3" t="s">
        <v>74</v>
      </c>
      <c r="C146" s="4">
        <v>29.27</v>
      </c>
      <c r="D146" s="4">
        <v>21.87</v>
      </c>
      <c r="E146" s="5">
        <f>E138+E143</f>
        <v>30.400000000000002</v>
      </c>
      <c r="F146" s="9">
        <f aca="true" t="shared" si="6" ref="F146:N146">F138+F143</f>
        <v>20.299999999999997</v>
      </c>
      <c r="G146" s="5">
        <f t="shared" si="6"/>
        <v>20.35</v>
      </c>
      <c r="H146" s="5">
        <f t="shared" si="6"/>
        <v>20.78</v>
      </c>
      <c r="I146" s="5">
        <f t="shared" si="6"/>
        <v>19.91</v>
      </c>
      <c r="J146" s="9">
        <f t="shared" si="6"/>
        <v>19.96</v>
      </c>
      <c r="K146" s="5">
        <f t="shared" si="6"/>
        <v>20.259999999999998</v>
      </c>
      <c r="L146" s="5">
        <f t="shared" si="6"/>
        <v>19.96</v>
      </c>
      <c r="M146" s="9">
        <f t="shared" si="6"/>
        <v>20.08</v>
      </c>
      <c r="N146" s="5">
        <f t="shared" si="6"/>
        <v>20.45</v>
      </c>
      <c r="O146" s="9"/>
    </row>
    <row r="147" spans="1:14" ht="37.5" customHeight="1">
      <c r="A147" s="8" t="s">
        <v>98</v>
      </c>
      <c r="B147" s="3" t="s">
        <v>74</v>
      </c>
      <c r="C147" s="13"/>
      <c r="D147" s="5"/>
      <c r="E147" s="6"/>
      <c r="F147" s="5"/>
      <c r="G147" s="7"/>
      <c r="H147" s="6"/>
      <c r="I147" s="5"/>
      <c r="J147" s="7"/>
      <c r="K147" s="6"/>
      <c r="L147" s="5"/>
      <c r="M147" s="7"/>
      <c r="N147" s="7"/>
    </row>
    <row r="148" spans="1:14" ht="26.25">
      <c r="A148" s="11" t="s">
        <v>127</v>
      </c>
      <c r="B148" s="3" t="s">
        <v>74</v>
      </c>
      <c r="C148" s="34"/>
      <c r="D148" s="4"/>
      <c r="E148" s="9"/>
      <c r="F148" s="5"/>
      <c r="G148" s="10"/>
      <c r="H148" s="34"/>
      <c r="I148" s="5"/>
      <c r="J148" s="10"/>
      <c r="K148" s="34"/>
      <c r="L148" s="5"/>
      <c r="M148" s="10"/>
      <c r="N148" s="4"/>
    </row>
    <row r="149" spans="1:14" ht="12.75">
      <c r="A149" s="11" t="s">
        <v>64</v>
      </c>
      <c r="B149" s="3"/>
      <c r="C149" s="13"/>
      <c r="D149" s="5"/>
      <c r="E149" s="6"/>
      <c r="F149" s="5"/>
      <c r="G149" s="7"/>
      <c r="H149" s="6"/>
      <c r="I149" s="5"/>
      <c r="J149" s="7"/>
      <c r="K149" s="6"/>
      <c r="L149" s="5"/>
      <c r="M149" s="7"/>
      <c r="N149" s="7"/>
    </row>
    <row r="150" spans="1:14" ht="12.75">
      <c r="A150" s="12" t="s">
        <v>99</v>
      </c>
      <c r="B150" s="3" t="s">
        <v>74</v>
      </c>
      <c r="C150" s="34"/>
      <c r="D150" s="4"/>
      <c r="E150" s="9"/>
      <c r="F150" s="5"/>
      <c r="G150" s="10"/>
      <c r="H150" s="9"/>
      <c r="I150" s="5"/>
      <c r="J150" s="10"/>
      <c r="K150" s="9"/>
      <c r="L150" s="5"/>
      <c r="M150" s="10"/>
      <c r="N150" s="10"/>
    </row>
    <row r="151" spans="1:14" ht="12.75">
      <c r="A151" s="11" t="s">
        <v>100</v>
      </c>
      <c r="B151" s="3" t="s">
        <v>74</v>
      </c>
      <c r="C151" s="13"/>
      <c r="D151" s="5"/>
      <c r="E151" s="6"/>
      <c r="F151" s="5"/>
      <c r="G151" s="6"/>
      <c r="H151" s="13"/>
      <c r="I151" s="5"/>
      <c r="J151" s="6"/>
      <c r="K151" s="13"/>
      <c r="L151" s="5"/>
      <c r="M151" s="6"/>
      <c r="N151" s="5"/>
    </row>
    <row r="152" spans="1:14" ht="12.75">
      <c r="A152" s="11" t="s">
        <v>101</v>
      </c>
      <c r="B152" s="3"/>
      <c r="C152" s="34"/>
      <c r="D152" s="4"/>
      <c r="E152" s="9"/>
      <c r="F152" s="5"/>
      <c r="G152" s="10"/>
      <c r="H152" s="9"/>
      <c r="I152" s="5"/>
      <c r="J152" s="10"/>
      <c r="K152" s="9"/>
      <c r="L152" s="5"/>
      <c r="M152" s="10"/>
      <c r="N152" s="10"/>
    </row>
    <row r="153" spans="1:14" ht="12.75">
      <c r="A153" s="12" t="s">
        <v>102</v>
      </c>
      <c r="B153" s="3" t="s">
        <v>74</v>
      </c>
      <c r="C153" s="13"/>
      <c r="D153" s="5"/>
      <c r="E153" s="6"/>
      <c r="F153" s="5"/>
      <c r="G153" s="7"/>
      <c r="H153" s="6"/>
      <c r="I153" s="5"/>
      <c r="J153" s="7"/>
      <c r="K153" s="6"/>
      <c r="L153" s="5"/>
      <c r="M153" s="7"/>
      <c r="N153" s="7"/>
    </row>
    <row r="154" spans="1:14" ht="12.75">
      <c r="A154" s="12" t="s">
        <v>103</v>
      </c>
      <c r="B154" s="3" t="s">
        <v>74</v>
      </c>
      <c r="C154" s="34"/>
      <c r="D154" s="4"/>
      <c r="E154" s="9"/>
      <c r="F154" s="5"/>
      <c r="G154" s="10"/>
      <c r="H154" s="9"/>
      <c r="I154" s="5"/>
      <c r="J154" s="10"/>
      <c r="K154" s="9"/>
      <c r="L154" s="5"/>
      <c r="M154" s="10"/>
      <c r="N154" s="10"/>
    </row>
    <row r="155" spans="1:14" ht="12.75">
      <c r="A155" s="11" t="s">
        <v>131</v>
      </c>
      <c r="B155" s="3" t="s">
        <v>74</v>
      </c>
      <c r="C155" s="5">
        <v>6.68</v>
      </c>
      <c r="D155" s="5">
        <v>5.75</v>
      </c>
      <c r="E155" s="6">
        <v>7.07</v>
      </c>
      <c r="F155" s="5">
        <v>6.75</v>
      </c>
      <c r="G155" s="7">
        <v>6.76</v>
      </c>
      <c r="H155" s="6">
        <v>6.76</v>
      </c>
      <c r="I155" s="5">
        <v>6.03</v>
      </c>
      <c r="J155" s="7">
        <v>6.04</v>
      </c>
      <c r="K155" s="6">
        <v>6.05</v>
      </c>
      <c r="L155" s="5">
        <v>6.03</v>
      </c>
      <c r="M155" s="7">
        <v>6.04</v>
      </c>
      <c r="N155" s="5">
        <v>6.06</v>
      </c>
    </row>
    <row r="156" spans="1:14" ht="26.25">
      <c r="A156" s="12" t="s">
        <v>104</v>
      </c>
      <c r="B156" s="3" t="s">
        <v>74</v>
      </c>
      <c r="C156" s="4"/>
      <c r="D156" s="4"/>
      <c r="E156" s="9"/>
      <c r="F156" s="5"/>
      <c r="G156" s="10"/>
      <c r="H156" s="9"/>
      <c r="I156" s="5"/>
      <c r="J156" s="10"/>
      <c r="K156" s="9"/>
      <c r="L156" s="5"/>
      <c r="M156" s="10"/>
      <c r="N156" s="4"/>
    </row>
    <row r="157" spans="1:14" ht="12.75">
      <c r="A157" s="12" t="s">
        <v>105</v>
      </c>
      <c r="B157" s="3" t="s">
        <v>74</v>
      </c>
      <c r="C157" s="5"/>
      <c r="D157" s="5"/>
      <c r="E157" s="6"/>
      <c r="F157" s="5"/>
      <c r="G157" s="7"/>
      <c r="H157" s="6"/>
      <c r="I157" s="5"/>
      <c r="J157" s="7"/>
      <c r="K157" s="6"/>
      <c r="L157" s="5"/>
      <c r="M157" s="7"/>
      <c r="N157" s="5"/>
    </row>
    <row r="158" spans="1:14" ht="12.75">
      <c r="A158" s="11" t="s">
        <v>106</v>
      </c>
      <c r="B158" s="3" t="s">
        <v>74</v>
      </c>
      <c r="C158" s="102">
        <v>0.49</v>
      </c>
      <c r="D158" s="102">
        <v>0.51</v>
      </c>
      <c r="E158" s="9">
        <v>0.51</v>
      </c>
      <c r="F158" s="5">
        <v>0.57</v>
      </c>
      <c r="G158" s="7">
        <v>0.57</v>
      </c>
      <c r="H158" s="7">
        <v>0.57</v>
      </c>
      <c r="I158" s="7">
        <v>0.57</v>
      </c>
      <c r="J158" s="7">
        <v>0.57</v>
      </c>
      <c r="K158" s="7">
        <v>0.57</v>
      </c>
      <c r="L158" s="7">
        <v>0.57</v>
      </c>
      <c r="M158" s="7">
        <v>0.57</v>
      </c>
      <c r="N158" s="7">
        <v>0.57</v>
      </c>
    </row>
    <row r="159" spans="1:14" ht="26.25">
      <c r="A159" s="11" t="s">
        <v>107</v>
      </c>
      <c r="B159" s="3" t="s">
        <v>74</v>
      </c>
      <c r="C159" s="5"/>
      <c r="D159" s="5"/>
      <c r="E159" s="6"/>
      <c r="F159" s="5"/>
      <c r="G159" s="7"/>
      <c r="H159" s="13"/>
      <c r="I159" s="5"/>
      <c r="J159" s="7"/>
      <c r="K159" s="13"/>
      <c r="L159" s="5"/>
      <c r="M159" s="7"/>
      <c r="N159" s="5"/>
    </row>
    <row r="160" spans="1:14" ht="12.75">
      <c r="A160" s="11" t="s">
        <v>108</v>
      </c>
      <c r="B160" s="3" t="s">
        <v>74</v>
      </c>
      <c r="C160" s="103">
        <v>0.09</v>
      </c>
      <c r="D160" s="103">
        <v>0.04</v>
      </c>
      <c r="E160" s="9">
        <v>0.05</v>
      </c>
      <c r="F160" s="5">
        <v>0.05</v>
      </c>
      <c r="G160" s="9">
        <v>0.05</v>
      </c>
      <c r="H160" s="5">
        <v>0.05</v>
      </c>
      <c r="I160" s="9">
        <v>0.05</v>
      </c>
      <c r="J160" s="5">
        <v>0.05</v>
      </c>
      <c r="K160" s="9">
        <v>0.05</v>
      </c>
      <c r="L160" s="5">
        <v>0.05</v>
      </c>
      <c r="M160" s="9">
        <v>0.05</v>
      </c>
      <c r="N160" s="5">
        <v>0.05</v>
      </c>
    </row>
    <row r="161" spans="1:14" ht="12.75">
      <c r="A161" s="11" t="s">
        <v>109</v>
      </c>
      <c r="B161" s="3" t="s">
        <v>74</v>
      </c>
      <c r="C161" s="5">
        <v>3.48</v>
      </c>
      <c r="D161" s="5">
        <v>3.91</v>
      </c>
      <c r="E161" s="6">
        <v>16</v>
      </c>
      <c r="F161" s="5">
        <v>2.7</v>
      </c>
      <c r="G161" s="7">
        <v>2.73</v>
      </c>
      <c r="H161" s="6">
        <v>3.14</v>
      </c>
      <c r="I161" s="5">
        <v>3.05</v>
      </c>
      <c r="J161" s="7">
        <v>3.08</v>
      </c>
      <c r="K161" s="6">
        <v>3.3</v>
      </c>
      <c r="L161" s="5">
        <v>3.02</v>
      </c>
      <c r="M161" s="7">
        <v>3.05</v>
      </c>
      <c r="N161" s="5">
        <v>3.38</v>
      </c>
    </row>
    <row r="162" spans="1:14" ht="12.75">
      <c r="A162" s="11" t="s">
        <v>110</v>
      </c>
      <c r="B162" s="3" t="s">
        <v>74</v>
      </c>
      <c r="C162" s="4"/>
      <c r="D162" s="4"/>
      <c r="E162" s="9"/>
      <c r="F162" s="5"/>
      <c r="G162" s="10"/>
      <c r="H162" s="9"/>
      <c r="I162" s="5"/>
      <c r="J162" s="10"/>
      <c r="K162" s="9"/>
      <c r="L162" s="5"/>
      <c r="M162" s="10"/>
      <c r="N162" s="4"/>
    </row>
    <row r="163" spans="1:14" ht="12.75">
      <c r="A163" s="11" t="s">
        <v>111</v>
      </c>
      <c r="B163" s="3" t="s">
        <v>74</v>
      </c>
      <c r="C163" s="5">
        <v>11.53</v>
      </c>
      <c r="D163" s="5">
        <f>D165+D166+D167</f>
        <v>11.42</v>
      </c>
      <c r="E163" s="5">
        <f aca="true" t="shared" si="7" ref="E163:N163">E165+E166+E167</f>
        <v>15.69</v>
      </c>
      <c r="F163" s="5">
        <f t="shared" si="7"/>
        <v>10.23</v>
      </c>
      <c r="G163" s="5">
        <f t="shared" si="7"/>
        <v>10.24</v>
      </c>
      <c r="H163" s="5">
        <f t="shared" si="7"/>
        <v>10.26</v>
      </c>
      <c r="I163" s="5">
        <f t="shared" si="7"/>
        <v>10.209999999999999</v>
      </c>
      <c r="J163" s="5">
        <f t="shared" si="7"/>
        <v>10.22</v>
      </c>
      <c r="K163" s="5">
        <f t="shared" si="7"/>
        <v>10.29</v>
      </c>
      <c r="L163" s="5">
        <f t="shared" si="7"/>
        <v>10.29</v>
      </c>
      <c r="M163" s="5">
        <f t="shared" si="7"/>
        <v>10.37</v>
      </c>
      <c r="N163" s="5">
        <f t="shared" si="7"/>
        <v>10.39</v>
      </c>
    </row>
    <row r="164" spans="1:14" ht="12.75">
      <c r="A164" s="12" t="s">
        <v>64</v>
      </c>
      <c r="B164" s="3"/>
      <c r="C164" s="4"/>
      <c r="D164" s="4"/>
      <c r="E164" s="9"/>
      <c r="F164" s="5"/>
      <c r="G164" s="10"/>
      <c r="H164" s="9"/>
      <c r="I164" s="5"/>
      <c r="J164" s="10"/>
      <c r="K164" s="9"/>
      <c r="L164" s="5"/>
      <c r="M164" s="10"/>
      <c r="N164" s="4"/>
    </row>
    <row r="165" spans="1:14" ht="12.75">
      <c r="A165" s="12" t="s">
        <v>112</v>
      </c>
      <c r="B165" s="3" t="s">
        <v>74</v>
      </c>
      <c r="C165" s="5">
        <v>0.06</v>
      </c>
      <c r="D165" s="5">
        <v>0.06</v>
      </c>
      <c r="E165" s="6">
        <v>0.06</v>
      </c>
      <c r="F165" s="5">
        <v>0.06</v>
      </c>
      <c r="G165" s="6">
        <v>0.06</v>
      </c>
      <c r="H165" s="5">
        <v>0.06</v>
      </c>
      <c r="I165" s="6">
        <v>0.06</v>
      </c>
      <c r="J165" s="5">
        <v>0.06</v>
      </c>
      <c r="K165" s="6">
        <v>0.06</v>
      </c>
      <c r="L165" s="5">
        <v>0.06</v>
      </c>
      <c r="M165" s="6">
        <v>0.06</v>
      </c>
      <c r="N165" s="5">
        <v>0.06</v>
      </c>
    </row>
    <row r="166" spans="1:14" ht="26.25">
      <c r="A166" s="12" t="s">
        <v>113</v>
      </c>
      <c r="B166" s="3" t="s">
        <v>74</v>
      </c>
      <c r="C166" s="4">
        <v>11.44</v>
      </c>
      <c r="D166" s="4">
        <v>11.33</v>
      </c>
      <c r="E166" s="9">
        <v>15.6</v>
      </c>
      <c r="F166" s="5">
        <v>10.14</v>
      </c>
      <c r="G166" s="10">
        <v>10.15</v>
      </c>
      <c r="H166" s="34">
        <v>10.17</v>
      </c>
      <c r="I166" s="5">
        <v>10.12</v>
      </c>
      <c r="J166" s="10">
        <v>10.13</v>
      </c>
      <c r="K166" s="34">
        <v>10.2</v>
      </c>
      <c r="L166" s="5">
        <v>10.2</v>
      </c>
      <c r="M166" s="10">
        <v>10.28</v>
      </c>
      <c r="N166" s="4">
        <v>10.3</v>
      </c>
    </row>
    <row r="167" spans="1:14" ht="12.75">
      <c r="A167" s="12" t="s">
        <v>176</v>
      </c>
      <c r="B167" s="3" t="s">
        <v>74</v>
      </c>
      <c r="C167" s="5">
        <v>0.03</v>
      </c>
      <c r="D167" s="5">
        <v>0.03</v>
      </c>
      <c r="E167" s="5">
        <v>0.03</v>
      </c>
      <c r="F167" s="6">
        <v>0.03</v>
      </c>
      <c r="G167" s="5">
        <v>0.03</v>
      </c>
      <c r="H167" s="6">
        <v>0.03</v>
      </c>
      <c r="I167" s="5">
        <v>0.03</v>
      </c>
      <c r="J167" s="6">
        <v>0.03</v>
      </c>
      <c r="K167" s="5">
        <v>0.03</v>
      </c>
      <c r="L167" s="6">
        <v>0.03</v>
      </c>
      <c r="M167" s="5">
        <v>0.03</v>
      </c>
      <c r="N167" s="5">
        <v>0.03</v>
      </c>
    </row>
    <row r="168" spans="1:14" ht="12.75">
      <c r="A168" s="12" t="s">
        <v>114</v>
      </c>
      <c r="B168" s="3" t="s">
        <v>74</v>
      </c>
      <c r="C168" s="4"/>
      <c r="D168" s="4"/>
      <c r="E168" s="9"/>
      <c r="F168" s="5"/>
      <c r="G168" s="10"/>
      <c r="H168" s="9"/>
      <c r="I168" s="5"/>
      <c r="J168" s="10"/>
      <c r="K168" s="9"/>
      <c r="L168" s="5"/>
      <c r="M168" s="10"/>
      <c r="N168" s="4"/>
    </row>
    <row r="169" spans="1:14" ht="12.75">
      <c r="A169" s="14" t="s">
        <v>49</v>
      </c>
      <c r="B169" s="3"/>
      <c r="C169" s="5"/>
      <c r="D169" s="5"/>
      <c r="E169" s="6"/>
      <c r="F169" s="5"/>
      <c r="G169" s="7"/>
      <c r="H169" s="6"/>
      <c r="I169" s="5"/>
      <c r="J169" s="7"/>
      <c r="K169" s="6"/>
      <c r="L169" s="5"/>
      <c r="M169" s="7"/>
      <c r="N169" s="5"/>
    </row>
    <row r="170" spans="1:14" ht="12.75">
      <c r="A170" s="14" t="s">
        <v>115</v>
      </c>
      <c r="B170" s="3" t="s">
        <v>74</v>
      </c>
      <c r="C170" s="5"/>
      <c r="D170" s="5"/>
      <c r="E170" s="6"/>
      <c r="F170" s="5"/>
      <c r="G170" s="7"/>
      <c r="H170" s="13"/>
      <c r="I170" s="5"/>
      <c r="J170" s="7"/>
      <c r="K170" s="13"/>
      <c r="L170" s="5"/>
      <c r="M170" s="7"/>
      <c r="N170" s="5"/>
    </row>
    <row r="171" spans="1:14" ht="12.75">
      <c r="A171" s="14" t="s">
        <v>116</v>
      </c>
      <c r="B171" s="3" t="s">
        <v>74</v>
      </c>
      <c r="C171" s="5"/>
      <c r="D171" s="5"/>
      <c r="E171" s="6"/>
      <c r="F171" s="5"/>
      <c r="G171" s="7"/>
      <c r="H171" s="6"/>
      <c r="I171" s="5"/>
      <c r="J171" s="7"/>
      <c r="K171" s="6"/>
      <c r="L171" s="5"/>
      <c r="M171" s="7"/>
      <c r="N171" s="5"/>
    </row>
    <row r="172" spans="1:14" ht="12.75">
      <c r="A172" s="14" t="s">
        <v>117</v>
      </c>
      <c r="B172" s="3" t="s">
        <v>74</v>
      </c>
      <c r="C172" s="4"/>
      <c r="D172" s="4"/>
      <c r="E172" s="9"/>
      <c r="F172" s="5"/>
      <c r="G172" s="10"/>
      <c r="H172" s="9"/>
      <c r="I172" s="5"/>
      <c r="J172" s="10"/>
      <c r="K172" s="9"/>
      <c r="L172" s="5"/>
      <c r="M172" s="10"/>
      <c r="N172" s="4"/>
    </row>
    <row r="173" spans="1:14" ht="26.25">
      <c r="A173" s="14" t="s">
        <v>118</v>
      </c>
      <c r="B173" s="3" t="s">
        <v>74</v>
      </c>
      <c r="C173" s="5"/>
      <c r="D173" s="5"/>
      <c r="E173" s="6"/>
      <c r="F173" s="5"/>
      <c r="G173" s="7"/>
      <c r="H173" s="6"/>
      <c r="I173" s="5"/>
      <c r="J173" s="7"/>
      <c r="K173" s="6"/>
      <c r="L173" s="5"/>
      <c r="M173" s="7"/>
      <c r="N173" s="5"/>
    </row>
    <row r="174" spans="1:14" ht="26.25">
      <c r="A174" s="14" t="s">
        <v>119</v>
      </c>
      <c r="B174" s="3" t="s">
        <v>74</v>
      </c>
      <c r="C174" s="4"/>
      <c r="D174" s="4"/>
      <c r="E174" s="9"/>
      <c r="F174" s="5"/>
      <c r="G174" s="10"/>
      <c r="H174" s="9"/>
      <c r="I174" s="5"/>
      <c r="J174" s="10"/>
      <c r="K174" s="9"/>
      <c r="L174" s="5"/>
      <c r="M174" s="10"/>
      <c r="N174" s="4"/>
    </row>
    <row r="175" spans="1:14" ht="12.75">
      <c r="A175" s="11" t="s">
        <v>120</v>
      </c>
      <c r="B175" s="3" t="s">
        <v>74</v>
      </c>
      <c r="C175" s="5"/>
      <c r="D175" s="5"/>
      <c r="E175" s="6"/>
      <c r="F175" s="5"/>
      <c r="G175" s="7"/>
      <c r="H175" s="6"/>
      <c r="I175" s="5"/>
      <c r="J175" s="7"/>
      <c r="K175" s="6"/>
      <c r="L175" s="5"/>
      <c r="M175" s="7"/>
      <c r="N175" s="5"/>
    </row>
    <row r="176" spans="1:14" ht="12.75">
      <c r="A176" s="38" t="s">
        <v>121</v>
      </c>
      <c r="B176" s="3" t="s">
        <v>74</v>
      </c>
      <c r="C176" s="5">
        <f>C155+C158+C159+C160+C161+C163+C168+C175</f>
        <v>22.27</v>
      </c>
      <c r="D176" s="5">
        <f>D155+D158+D159+D160+D161+D163+D168+D175</f>
        <v>21.630000000000003</v>
      </c>
      <c r="E176" s="13">
        <f>E155+E158+E159+E160+E161+E163+E168+E175</f>
        <v>39.32</v>
      </c>
      <c r="F176" s="5">
        <f>F155+F158+F160+F161+F163</f>
        <v>20.3</v>
      </c>
      <c r="G176" s="7">
        <f>G155+G158+G160+G161+G163+G175</f>
        <v>20.35</v>
      </c>
      <c r="H176" s="13">
        <f>H155+H158+H159+H160+H161+H163+H168+H175</f>
        <v>20.78</v>
      </c>
      <c r="I176" s="5">
        <f>I155+I158+I159+I160+I161+I163+I168+I175</f>
        <v>19.909999999999997</v>
      </c>
      <c r="J176" s="7">
        <f>J155+J158+J159+J160+J161+J163+J168+J175</f>
        <v>19.96</v>
      </c>
      <c r="K176" s="13">
        <f>K155+K158+K159+K160+K161+K163+K168+K175</f>
        <v>20.259999999999998</v>
      </c>
      <c r="L176" s="13">
        <f>L155+L158+L159+L160+L161+L163+L168+L175</f>
        <v>19.96</v>
      </c>
      <c r="M176" s="5">
        <f>M155+M158+M159+M160+M161+M163+M168+M175</f>
        <v>20.08</v>
      </c>
      <c r="N176" s="5">
        <f>N155+N158+N159+N160+N161+N163+N168+N175</f>
        <v>20.45</v>
      </c>
    </row>
    <row r="177" spans="1:14" ht="26.25">
      <c r="A177" s="11" t="s">
        <v>122</v>
      </c>
      <c r="B177" s="3" t="s">
        <v>74</v>
      </c>
      <c r="C177" s="13">
        <f>C146-C176</f>
        <v>7</v>
      </c>
      <c r="D177" s="13">
        <f>D146-D176</f>
        <v>0.23999999999999844</v>
      </c>
      <c r="E177" s="5">
        <f>E146-E176</f>
        <v>-8.919999999999998</v>
      </c>
      <c r="F177" s="5">
        <f>F146-F176</f>
        <v>0</v>
      </c>
      <c r="G177" s="6">
        <f aca="true" t="shared" si="8" ref="G177:N177">G146-G176</f>
        <v>0</v>
      </c>
      <c r="H177" s="13">
        <f t="shared" si="8"/>
        <v>0</v>
      </c>
      <c r="I177" s="13">
        <f t="shared" si="8"/>
        <v>0</v>
      </c>
      <c r="J177" s="5">
        <f t="shared" si="8"/>
        <v>0</v>
      </c>
      <c r="K177" s="13">
        <f t="shared" si="8"/>
        <v>0</v>
      </c>
      <c r="L177" s="5">
        <f t="shared" si="8"/>
        <v>0</v>
      </c>
      <c r="M177" s="6">
        <f t="shared" si="8"/>
        <v>0</v>
      </c>
      <c r="N177" s="5">
        <f t="shared" si="8"/>
        <v>0</v>
      </c>
    </row>
    <row r="178" spans="1:17" s="42" customFormat="1" ht="12.75">
      <c r="A178" s="2" t="s">
        <v>170</v>
      </c>
      <c r="B178" s="3"/>
      <c r="C178" s="13"/>
      <c r="D178" s="5"/>
      <c r="E178" s="6"/>
      <c r="F178" s="5"/>
      <c r="G178" s="7"/>
      <c r="H178" s="6"/>
      <c r="I178" s="5"/>
      <c r="J178" s="7"/>
      <c r="K178" s="6"/>
      <c r="L178" s="5"/>
      <c r="M178" s="7"/>
      <c r="N178" s="7"/>
      <c r="O178" s="1"/>
      <c r="P178" s="1"/>
      <c r="Q178" s="1"/>
    </row>
    <row r="179" spans="1:17" s="42" customFormat="1" ht="12.75">
      <c r="A179" s="11" t="s">
        <v>123</v>
      </c>
      <c r="B179" s="3" t="s">
        <v>6</v>
      </c>
      <c r="C179" s="13">
        <v>5.25</v>
      </c>
      <c r="D179" s="5">
        <v>5.24</v>
      </c>
      <c r="E179" s="13">
        <v>5.22</v>
      </c>
      <c r="F179" s="5">
        <v>5.09</v>
      </c>
      <c r="G179" s="7">
        <v>5.1</v>
      </c>
      <c r="H179" s="13">
        <v>5.13</v>
      </c>
      <c r="I179" s="5">
        <v>5.11</v>
      </c>
      <c r="J179" s="7">
        <v>5.12</v>
      </c>
      <c r="K179" s="6">
        <v>5.15</v>
      </c>
      <c r="L179" s="5">
        <v>5.13</v>
      </c>
      <c r="M179" s="7">
        <v>5.14</v>
      </c>
      <c r="N179" s="5">
        <v>5.16</v>
      </c>
      <c r="O179" s="1"/>
      <c r="P179" s="1"/>
      <c r="Q179" s="1"/>
    </row>
    <row r="180" spans="1:17" s="42" customFormat="1" ht="26.25">
      <c r="A180" s="104" t="s">
        <v>124</v>
      </c>
      <c r="B180" s="3" t="s">
        <v>6</v>
      </c>
      <c r="C180" s="5">
        <v>4.1</v>
      </c>
      <c r="D180" s="5">
        <v>4.1</v>
      </c>
      <c r="E180" s="9">
        <v>4</v>
      </c>
      <c r="F180" s="5">
        <v>4</v>
      </c>
      <c r="G180" s="10">
        <v>4.1</v>
      </c>
      <c r="H180" s="9">
        <v>4.2</v>
      </c>
      <c r="I180" s="5">
        <v>4</v>
      </c>
      <c r="J180" s="10">
        <v>4.2</v>
      </c>
      <c r="K180" s="9">
        <v>4.3</v>
      </c>
      <c r="L180" s="5">
        <v>4.1</v>
      </c>
      <c r="M180" s="10">
        <v>4.2</v>
      </c>
      <c r="N180" s="5">
        <v>4.4</v>
      </c>
      <c r="O180" s="1"/>
      <c r="P180" s="1"/>
      <c r="Q180" s="1"/>
    </row>
    <row r="181" spans="1:14" ht="26.25">
      <c r="A181" s="105" t="s">
        <v>177</v>
      </c>
      <c r="B181" s="58" t="s">
        <v>187</v>
      </c>
      <c r="C181" s="106">
        <v>22988</v>
      </c>
      <c r="D181" s="106">
        <v>23351</v>
      </c>
      <c r="E181" s="107">
        <v>24156</v>
      </c>
      <c r="F181" s="108">
        <v>25101</v>
      </c>
      <c r="G181" s="108">
        <v>25187</v>
      </c>
      <c r="H181" s="107">
        <f>G181*1.005</f>
        <v>25312.934999999998</v>
      </c>
      <c r="I181" s="108">
        <v>25806</v>
      </c>
      <c r="J181" s="108">
        <v>26262</v>
      </c>
      <c r="K181" s="107">
        <f>J181*1.005</f>
        <v>26393.309999999998</v>
      </c>
      <c r="L181" s="108">
        <v>27057</v>
      </c>
      <c r="M181" s="108">
        <v>27211</v>
      </c>
      <c r="N181" s="107">
        <f>M181*1.005</f>
        <v>27347.054999999997</v>
      </c>
    </row>
    <row r="182" spans="1:14" ht="39">
      <c r="A182" s="105" t="s">
        <v>178</v>
      </c>
      <c r="B182" s="59" t="s">
        <v>188</v>
      </c>
      <c r="C182" s="57">
        <v>107.3</v>
      </c>
      <c r="D182" s="108">
        <f>D181/C181%</f>
        <v>101.57908473986429</v>
      </c>
      <c r="E182" s="108">
        <f>E181/D181%</f>
        <v>103.44738983341185</v>
      </c>
      <c r="F182" s="57">
        <v>103.9</v>
      </c>
      <c r="G182" s="109">
        <f>G181/E181%</f>
        <v>104.26809074350058</v>
      </c>
      <c r="H182" s="57">
        <f>H181/G181%</f>
        <v>100.49999999999999</v>
      </c>
      <c r="I182" s="109">
        <f>I181/F181%</f>
        <v>102.8086530417115</v>
      </c>
      <c r="J182" s="109">
        <f>J181/G181%</f>
        <v>104.26807480049231</v>
      </c>
      <c r="K182" s="57">
        <f>K181/J181%</f>
        <v>100.49999999999999</v>
      </c>
      <c r="L182" s="109">
        <f>L181/K181%</f>
        <v>102.51461449890144</v>
      </c>
      <c r="M182" s="109">
        <f>M181/J181%</f>
        <v>103.61358617013175</v>
      </c>
      <c r="N182" s="57">
        <f>N181/M181%</f>
        <v>100.49999999999999</v>
      </c>
    </row>
    <row r="183" spans="1:14" ht="26.25">
      <c r="A183" s="110" t="s">
        <v>179</v>
      </c>
      <c r="B183" s="59" t="s">
        <v>188</v>
      </c>
      <c r="C183" s="57"/>
      <c r="D183" s="57">
        <v>102.9</v>
      </c>
      <c r="E183" s="57">
        <v>106.3</v>
      </c>
      <c r="F183" s="108">
        <f>G183*1.003</f>
        <v>101.10239999999999</v>
      </c>
      <c r="G183" s="57">
        <v>100.8</v>
      </c>
      <c r="H183" s="108">
        <f>G183*1.005</f>
        <v>101.30399999999999</v>
      </c>
      <c r="I183" s="108">
        <f>J183*1.003</f>
        <v>101.80449999999999</v>
      </c>
      <c r="J183" s="57">
        <v>101.5</v>
      </c>
      <c r="K183" s="108">
        <f>J183*1.005</f>
        <v>102.0075</v>
      </c>
      <c r="L183" s="108">
        <f>M183*1.003</f>
        <v>102.60689999999998</v>
      </c>
      <c r="M183" s="57">
        <v>102.3</v>
      </c>
      <c r="N183" s="108">
        <f>M183*1.005</f>
        <v>102.81149999999998</v>
      </c>
    </row>
    <row r="184" spans="1:14" ht="12.75">
      <c r="A184" s="110" t="s">
        <v>180</v>
      </c>
      <c r="B184" s="59" t="s">
        <v>50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1:14" ht="12.75">
      <c r="A185" s="110" t="s">
        <v>181</v>
      </c>
      <c r="B185" s="59" t="s">
        <v>189</v>
      </c>
      <c r="C185" s="109">
        <f aca="true" t="shared" si="9" ref="C185:N185">C187/C179%</f>
        <v>2.780952380952381</v>
      </c>
      <c r="D185" s="109">
        <f t="shared" si="9"/>
        <v>2.5763358778625953</v>
      </c>
      <c r="E185" s="109">
        <f t="shared" si="9"/>
        <v>2.10727969348659</v>
      </c>
      <c r="F185" s="109">
        <f t="shared" si="9"/>
        <v>2.161100196463654</v>
      </c>
      <c r="G185" s="109">
        <f t="shared" si="9"/>
        <v>2.1568627450980395</v>
      </c>
      <c r="H185" s="109">
        <f t="shared" si="9"/>
        <v>2.154970760233918</v>
      </c>
      <c r="I185" s="109">
        <f t="shared" si="9"/>
        <v>2.146203268862688</v>
      </c>
      <c r="J185" s="109">
        <f t="shared" si="9"/>
        <v>2.1484375</v>
      </c>
      <c r="K185" s="109">
        <f t="shared" si="9"/>
        <v>2.1466019417475724</v>
      </c>
      <c r="L185" s="109">
        <f t="shared" si="9"/>
        <v>2.131441679617743</v>
      </c>
      <c r="M185" s="109">
        <f t="shared" si="9"/>
        <v>2.1336767906397545</v>
      </c>
      <c r="N185" s="109">
        <f t="shared" si="9"/>
        <v>2.136033759187554</v>
      </c>
    </row>
    <row r="186" spans="1:14" s="17" customFormat="1" ht="30.75" customHeight="1">
      <c r="A186" s="105" t="s">
        <v>182</v>
      </c>
      <c r="B186" s="59" t="s">
        <v>50</v>
      </c>
      <c r="C186" s="109">
        <f>C188/C180%</f>
        <v>3.4878048780487805</v>
      </c>
      <c r="D186" s="109">
        <v>2.2</v>
      </c>
      <c r="E186" s="109">
        <v>2.1</v>
      </c>
      <c r="F186" s="109">
        <f>G186/1.003</f>
        <v>2.0937188434695915</v>
      </c>
      <c r="G186" s="109">
        <f>E186</f>
        <v>2.1</v>
      </c>
      <c r="H186" s="109">
        <f>G186*1.005</f>
        <v>2.1105</v>
      </c>
      <c r="I186" s="109">
        <f>J186/1.003</f>
        <v>2.0837487537387838</v>
      </c>
      <c r="J186" s="57">
        <v>2.09</v>
      </c>
      <c r="K186" s="109">
        <f>J186*1.005</f>
        <v>2.1004499999999995</v>
      </c>
      <c r="L186" s="109">
        <f>M186/1.003</f>
        <v>2.077516205123414</v>
      </c>
      <c r="M186" s="109">
        <f>I186</f>
        <v>2.0837487537387838</v>
      </c>
      <c r="N186" s="109">
        <f>M186*1.005</f>
        <v>2.0941674975074775</v>
      </c>
    </row>
    <row r="187" spans="1:14" s="17" customFormat="1" ht="16.5" customHeight="1">
      <c r="A187" s="105" t="s">
        <v>183</v>
      </c>
      <c r="B187" s="58" t="s">
        <v>190</v>
      </c>
      <c r="C187" s="57">
        <v>0.146</v>
      </c>
      <c r="D187" s="57">
        <v>0.135</v>
      </c>
      <c r="E187" s="57">
        <v>0.11</v>
      </c>
      <c r="F187" s="111">
        <v>0.11</v>
      </c>
      <c r="G187" s="57">
        <f>E187</f>
        <v>0.11</v>
      </c>
      <c r="H187" s="111">
        <f>G187*1.005</f>
        <v>0.11055</v>
      </c>
      <c r="I187" s="111">
        <f>J187/1.003</f>
        <v>0.10967098703888337</v>
      </c>
      <c r="J187" s="111">
        <f>F187</f>
        <v>0.11</v>
      </c>
      <c r="K187" s="111">
        <f>J187*1.005</f>
        <v>0.11055</v>
      </c>
      <c r="L187" s="111">
        <f>M187/1.003</f>
        <v>0.10934295816439021</v>
      </c>
      <c r="M187" s="111">
        <f>I187</f>
        <v>0.10967098703888337</v>
      </c>
      <c r="N187" s="111">
        <f>M187*1.005</f>
        <v>0.11021934197407778</v>
      </c>
    </row>
    <row r="188" spans="1:14" s="17" customFormat="1" ht="57.75" customHeight="1">
      <c r="A188" s="105" t="s">
        <v>184</v>
      </c>
      <c r="B188" s="58" t="s">
        <v>190</v>
      </c>
      <c r="C188" s="57">
        <v>0.143</v>
      </c>
      <c r="D188" s="57">
        <v>0.13</v>
      </c>
      <c r="E188" s="57">
        <v>0.1</v>
      </c>
      <c r="F188" s="111">
        <v>0.1</v>
      </c>
      <c r="G188" s="57">
        <v>0.1</v>
      </c>
      <c r="H188" s="111">
        <f>G188*1.005</f>
        <v>0.10049999999999999</v>
      </c>
      <c r="I188" s="111">
        <f>J188/1.003</f>
        <v>0.10019940179461616</v>
      </c>
      <c r="J188" s="111">
        <f>H188</f>
        <v>0.10049999999999999</v>
      </c>
      <c r="K188" s="111">
        <f>J188*1.005</f>
        <v>0.10100249999999998</v>
      </c>
      <c r="L188" s="111">
        <f>M188/1.003</f>
        <v>0.0998997026865565</v>
      </c>
      <c r="M188" s="111">
        <f>I188</f>
        <v>0.10019940179461616</v>
      </c>
      <c r="N188" s="111">
        <f>M188*1.005</f>
        <v>0.10070039880358923</v>
      </c>
    </row>
    <row r="189" spans="1:14" ht="26.25">
      <c r="A189" s="105" t="s">
        <v>185</v>
      </c>
      <c r="B189" s="58" t="s">
        <v>46</v>
      </c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</row>
    <row r="190" spans="1:14" ht="26.25">
      <c r="A190" s="105" t="s">
        <v>186</v>
      </c>
      <c r="B190" s="58" t="s">
        <v>188</v>
      </c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</row>
    <row r="191" ht="12.75">
      <c r="D191" s="112"/>
    </row>
    <row r="192" ht="12.75">
      <c r="D192" s="112"/>
    </row>
    <row r="193" ht="12.75">
      <c r="D193" s="112"/>
    </row>
    <row r="194" ht="12.75">
      <c r="D194" s="112"/>
    </row>
    <row r="195" ht="12.75">
      <c r="D195" s="112"/>
    </row>
    <row r="196" ht="12.75">
      <c r="D196" s="112"/>
    </row>
    <row r="197" ht="12.75">
      <c r="D197" s="112"/>
    </row>
    <row r="198" ht="12.75">
      <c r="D198" s="112"/>
    </row>
    <row r="199" ht="12.75">
      <c r="D199" s="112"/>
    </row>
    <row r="200" ht="12.75">
      <c r="D200" s="112"/>
    </row>
    <row r="201" ht="12.75">
      <c r="D201" s="112"/>
    </row>
    <row r="202" ht="12.75">
      <c r="D202" s="112"/>
    </row>
    <row r="203" ht="12.75">
      <c r="D203" s="112"/>
    </row>
    <row r="204" ht="12.75">
      <c r="D204" s="112"/>
    </row>
    <row r="205" ht="12.75">
      <c r="D205" s="112"/>
    </row>
    <row r="206" ht="12.75">
      <c r="D206" s="112"/>
    </row>
    <row r="207" ht="12.75">
      <c r="D207" s="112"/>
    </row>
    <row r="208" ht="12.75">
      <c r="D208" s="112"/>
    </row>
    <row r="209" ht="12.75">
      <c r="D209" s="112"/>
    </row>
    <row r="210" ht="12.75">
      <c r="D210" s="112"/>
    </row>
    <row r="211" ht="12.75">
      <c r="D211" s="112"/>
    </row>
    <row r="212" ht="12.75">
      <c r="D212" s="112"/>
    </row>
    <row r="213" ht="12.75">
      <c r="D213" s="112"/>
    </row>
    <row r="214" ht="12.75">
      <c r="D214" s="112"/>
    </row>
    <row r="215" ht="12.75">
      <c r="D215" s="112"/>
    </row>
    <row r="216" ht="12.75">
      <c r="D216" s="112"/>
    </row>
    <row r="217" ht="12.75">
      <c r="D217" s="112"/>
    </row>
    <row r="218" ht="12.75">
      <c r="D218" s="112"/>
    </row>
    <row r="219" ht="12.75">
      <c r="D219" s="112"/>
    </row>
    <row r="220" ht="12.75">
      <c r="D220" s="112"/>
    </row>
    <row r="221" ht="12.75">
      <c r="D221" s="112"/>
    </row>
    <row r="222" ht="12.75">
      <c r="D222" s="112"/>
    </row>
    <row r="223" ht="12.75">
      <c r="D223" s="112"/>
    </row>
    <row r="224" ht="12.75">
      <c r="D224" s="112"/>
    </row>
    <row r="225" ht="12.75">
      <c r="D225" s="112"/>
    </row>
    <row r="226" ht="12.75">
      <c r="D226" s="112"/>
    </row>
    <row r="227" ht="12.75">
      <c r="D227" s="112"/>
    </row>
    <row r="228" ht="12.75">
      <c r="D228" s="112"/>
    </row>
    <row r="229" ht="12.75">
      <c r="D229" s="112"/>
    </row>
    <row r="230" ht="12.75">
      <c r="D230" s="112"/>
    </row>
    <row r="231" ht="12.75">
      <c r="D231" s="112"/>
    </row>
    <row r="232" ht="12.75">
      <c r="D232" s="112"/>
    </row>
    <row r="233" ht="12.75">
      <c r="D233" s="112"/>
    </row>
    <row r="234" ht="12.75">
      <c r="D234" s="112"/>
    </row>
    <row r="235" ht="12.75">
      <c r="D235" s="112"/>
    </row>
  </sheetData>
  <sheetProtection/>
  <mergeCells count="12">
    <mergeCell ref="A1:R1"/>
    <mergeCell ref="C4:D4"/>
    <mergeCell ref="F4:N4"/>
    <mergeCell ref="F5:H5"/>
    <mergeCell ref="I5:K5"/>
    <mergeCell ref="L5:N5"/>
    <mergeCell ref="C2:K2"/>
    <mergeCell ref="E5:E6"/>
    <mergeCell ref="A4:A6"/>
    <mergeCell ref="B4:B6"/>
    <mergeCell ref="C5:C6"/>
    <mergeCell ref="D5:D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Admin168017</cp:lastModifiedBy>
  <cp:lastPrinted>2019-10-17T00:51:16Z</cp:lastPrinted>
  <dcterms:created xsi:type="dcterms:W3CDTF">1996-10-08T23:32:33Z</dcterms:created>
  <dcterms:modified xsi:type="dcterms:W3CDTF">2019-10-17T00:52:20Z</dcterms:modified>
  <cp:category/>
  <cp:version/>
  <cp:contentType/>
  <cp:contentStatus/>
</cp:coreProperties>
</file>